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michiganstate-my.sharepoint.com/personal/laportej_msu_edu/Documents/Documents/Farm Management Files/Budgets &amp; Tools/Income Statement/"/>
    </mc:Choice>
  </mc:AlternateContent>
  <xr:revisionPtr revIDLastSave="0" documentId="8_{06AD205E-41BD-48F8-8B35-2C8E1BDF25CA}" xr6:coauthVersionLast="47" xr6:coauthVersionMax="47" xr10:uidLastSave="{00000000-0000-0000-0000-000000000000}"/>
  <bookViews>
    <workbookView xWindow="-120" yWindow="-120" windowWidth="29040" windowHeight="15840" tabRatio="947" xr2:uid="{00000000-000D-0000-FFFF-FFFF00000000}"/>
  </bookViews>
  <sheets>
    <sheet name="Instructions" sheetId="35" r:id="rId1"/>
    <sheet name="Income Statement (Tax View)" sheetId="32" r:id="rId2"/>
    <sheet name="Income Statement (Production)" sheetId="1" r:id="rId3"/>
    <sheet name="Corn K Calculations" sheetId="26" state="hidden" r:id="rId4"/>
    <sheet name="Soybean K Calculations" sheetId="27" state="hidden" r:id="rId5"/>
    <sheet name="Wheat K Calculations" sheetId="28" state="hidden" r:id="rId6"/>
    <sheet name="Manure and Nutrient Credits" sheetId="31" state="hidden" r:id="rId7"/>
    <sheet name="Financial Ratios" sheetId="36" r:id="rId8"/>
    <sheet name="Depreciation Calculator" sheetId="19" r:id="rId9"/>
    <sheet name="Charts" sheetId="24" state="hidden" r:id="rId10"/>
  </sheets>
  <externalReferences>
    <externalReference r:id="rId11"/>
    <externalReference r:id="rId12"/>
    <externalReference r:id="rId13"/>
  </externalReferences>
  <definedNames>
    <definedName name="CornAdjuvants" localSheetId="0">'[1]Chemical List (Corn)'!$A$103:$D$113</definedName>
    <definedName name="CornAdjuvants" localSheetId="6">#REF!</definedName>
    <definedName name="CornAdjuvants">#REF!</definedName>
    <definedName name="CornFungicides" localSheetId="0">'[1]Chemical List (Corn)'!$A$118:$D$137</definedName>
    <definedName name="CornFungicides" localSheetId="6">#REF!</definedName>
    <definedName name="CornFungicides">#REF!</definedName>
    <definedName name="CornInsecticides" localSheetId="0">'[1]Chemical List (Corn)'!$A$148:$D$194</definedName>
    <definedName name="CornInsecticides" localSheetId="6">#REF!</definedName>
    <definedName name="CornInsecticides">#REF!</definedName>
    <definedName name="CornPostChemicals" localSheetId="0">'[1]Chemical List (Corn)'!$A$55:$F$99</definedName>
    <definedName name="CornPostChemicals" localSheetId="6">#REF!</definedName>
    <definedName name="CornPostChemicals">#REF!</definedName>
    <definedName name="CornPreChemicals" localSheetId="0">'[1]Chemical List (Corn)'!$A$4:$F$52</definedName>
    <definedName name="CornPreChemicals" localSheetId="6">#REF!</definedName>
    <definedName name="CornPreChemicals">#REF!</definedName>
    <definedName name="Foliars" localSheetId="6">#REF!</definedName>
    <definedName name="Foliars">#REF!</definedName>
    <definedName name="Lime" localSheetId="0">'[1]Fertilizer Products &amp; Pricing'!$A$60:$O$68</definedName>
    <definedName name="Lime" localSheetId="6">'[2]Fertilizer Products &amp; Pricing'!$A$60:$O$68</definedName>
    <definedName name="Lime">#REF!</definedName>
    <definedName name="Macronutrients" localSheetId="0">'[1]Fertilizer Products &amp; Pricing'!$A$4:$O$39</definedName>
    <definedName name="Macronutrients" localSheetId="6">'[2]Fertilizer Products &amp; Pricing'!$A$4:$O$39</definedName>
    <definedName name="Macronutrients">#REF!</definedName>
    <definedName name="Micronutrients" localSheetId="0">'[1]Fertilizer Products &amp; Pricing'!$A$43:$O$56</definedName>
    <definedName name="Micronutrients" localSheetId="6">'[2]Fertilizer Products &amp; Pricing'!$A$43:$O$56</definedName>
    <definedName name="Micronutrients">#REF!</definedName>
    <definedName name="Moisture">'[3]Grain Handling'!$C$51:$C$66</definedName>
    <definedName name="NitrogenStabilizers" localSheetId="0">'[1]Fertilizer Products &amp; Pricing'!$A$72:$O$81</definedName>
    <definedName name="NitrogenStabilizers" localSheetId="6">'[2]Fertilizer Products &amp; Pricing'!$A$72:$O$81</definedName>
    <definedName name="NitrogenStabilizers">#REF!</definedName>
    <definedName name="_xlnm.Print_Area" localSheetId="8">'Depreciation Calculator'!$A$1:$H$9</definedName>
    <definedName name="_xlnm.Print_Area" localSheetId="2">'Income Statement (Production)'!$B$1:$I$56</definedName>
    <definedName name="_xlnm.Print_Area" localSheetId="1">'Income Statement (Tax View)'!$B$1:$D$57</definedName>
    <definedName name="_xlnm.Print_Area" localSheetId="0">Instructions!$B$1:$R$37</definedName>
    <definedName name="SoybeanFungicides" localSheetId="0">'[1]Chemical List (Soys)'!$A$98:$D$119</definedName>
    <definedName name="SoybeanFungicides" localSheetId="6">#REF!</definedName>
    <definedName name="SoybeanFungicides">#REF!</definedName>
    <definedName name="SoybeanInsecticides" localSheetId="0">'[1]Chemical List (Soys)'!$A$130:$D$172</definedName>
    <definedName name="SoybeanInsecticides" localSheetId="6">#REF!</definedName>
    <definedName name="SoybeanInsecticides">#REF!</definedName>
    <definedName name="SoybeanPostChemicals" localSheetId="0">'[1]Chemical List (Soys)'!$A$57:$F$94</definedName>
    <definedName name="SoybeanPostChemicals" localSheetId="6">#REF!</definedName>
    <definedName name="SoybeanPostChemicals">#REF!</definedName>
    <definedName name="SoybeanPreChemicals" localSheetId="0">'[1]Chemical List (Soys)'!$A$4:$F$54</definedName>
    <definedName name="SoybeanPreChemicals" localSheetId="6">#REF!</definedName>
    <definedName name="SoybeanPreChemicals">#REF!</definedName>
    <definedName name="WheatChemicals" localSheetId="0">'[1]Chemical List (Wheat)'!$A$4:$F$31</definedName>
    <definedName name="WheatChemicals" localSheetId="6">#REF!</definedName>
    <definedName name="WheatChemicals">#REF!</definedName>
    <definedName name="WheatFungicides" localSheetId="0">'[1]Chemical List (Wheat)'!$A$36:$D$57</definedName>
    <definedName name="WheatFungicides" localSheetId="6">#REF!</definedName>
    <definedName name="WheatFungicides">#REF!</definedName>
    <definedName name="WheatInsecticides" localSheetId="0">'[1]Chemical List (Wheat)'!$A$68:$D$83</definedName>
    <definedName name="WheatInsecticides" localSheetId="6">#REF!</definedName>
    <definedName name="WheatInsecticid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3" i="36" l="1" a="1"/>
  <c r="B13" i="36" s="1"/>
  <c r="B11" i="36" a="1"/>
  <c r="B11" i="36" s="1"/>
  <c r="B9" i="36" a="1"/>
  <c r="B9" i="36" s="1"/>
  <c r="B7" i="36" a="1"/>
  <c r="B7" i="36" s="1"/>
  <c r="N5" i="36"/>
  <c r="D50" i="1" l="1"/>
  <c r="I23" i="1" l="1"/>
  <c r="H23" i="1"/>
  <c r="H13" i="1"/>
  <c r="D51" i="32"/>
  <c r="D16" i="32"/>
  <c r="H24" i="1" l="1"/>
  <c r="H25" i="1" s="1"/>
  <c r="D53" i="32"/>
  <c r="I13" i="1"/>
  <c r="H14" i="1" s="1"/>
  <c r="N6" i="36" l="1" a="1"/>
  <c r="N6" i="36" s="1"/>
  <c r="D16" i="1" l="1"/>
  <c r="N3" i="36" l="1"/>
  <c r="N7" i="36" s="1"/>
  <c r="O13" i="36" s="1"/>
  <c r="O15" i="36" s="1"/>
  <c r="B4" i="36" s="1" a="1"/>
  <c r="B4" i="36" s="1"/>
  <c r="D52" i="1"/>
  <c r="H16" i="1"/>
  <c r="G6" i="19"/>
  <c r="D27" i="31" l="1"/>
  <c r="G27" i="31" s="1"/>
  <c r="D38" i="31"/>
  <c r="F38" i="31" s="1"/>
  <c r="D30" i="31"/>
  <c r="G30" i="31" s="1"/>
  <c r="D33" i="31"/>
  <c r="H33" i="31" s="1"/>
  <c r="D41" i="31"/>
  <c r="H41" i="31" s="1"/>
  <c r="C10" i="24"/>
  <c r="D2" i="24"/>
  <c r="C21" i="24"/>
  <c r="C22" i="24"/>
  <c r="B22" i="24"/>
  <c r="B7" i="24"/>
  <c r="G8" i="19"/>
  <c r="D9" i="24"/>
  <c r="D19" i="24"/>
  <c r="D20" i="24"/>
  <c r="D23" i="24"/>
  <c r="D26" i="24"/>
  <c r="L3" i="24"/>
  <c r="D32" i="24"/>
  <c r="C8" i="24"/>
  <c r="C12" i="24"/>
  <c r="C11" i="24" s="1"/>
  <c r="C28" i="24"/>
  <c r="C31" i="24"/>
  <c r="B2" i="24"/>
  <c r="B13" i="24"/>
  <c r="B15" i="24"/>
  <c r="B19" i="24"/>
  <c r="B33" i="24"/>
  <c r="B32" i="24"/>
  <c r="G7" i="19"/>
  <c r="G9" i="19" s="1"/>
  <c r="C2" i="24"/>
  <c r="B29" i="24"/>
  <c r="B31" i="24"/>
  <c r="B10" i="24"/>
  <c r="C30" i="24"/>
  <c r="D10" i="24"/>
  <c r="D40" i="24"/>
  <c r="D25" i="24"/>
  <c r="D24" i="24" s="1"/>
  <c r="J3" i="24"/>
  <c r="C19" i="24"/>
  <c r="C35" i="24"/>
  <c r="B40" i="24"/>
  <c r="C41" i="24"/>
  <c r="B23" i="24" l="1"/>
  <c r="B30" i="24"/>
  <c r="B27" i="24"/>
  <c r="B25" i="24"/>
  <c r="D31" i="24"/>
  <c r="D8" i="24"/>
  <c r="C20" i="24"/>
  <c r="C18" i="24"/>
  <c r="C17" i="24" s="1"/>
  <c r="D28" i="24"/>
  <c r="C9" i="24"/>
  <c r="C36" i="24"/>
  <c r="D12" i="24"/>
  <c r="D11" i="24" s="1"/>
  <c r="D21" i="24"/>
  <c r="C33" i="24"/>
  <c r="C27" i="24"/>
  <c r="B28" i="24"/>
  <c r="C15" i="24"/>
  <c r="C14" i="24" s="1"/>
  <c r="B20" i="24"/>
  <c r="C16" i="24"/>
  <c r="D30" i="24"/>
  <c r="B35" i="24"/>
  <c r="B37" i="24"/>
  <c r="C13" i="24"/>
  <c r="C32" i="24"/>
  <c r="D18" i="24"/>
  <c r="D17" i="24" s="1"/>
  <c r="D16" i="24"/>
  <c r="C23" i="24"/>
  <c r="D27" i="24"/>
  <c r="K3" i="24"/>
  <c r="B12" i="24"/>
  <c r="B11" i="24" s="1"/>
  <c r="D35" i="24"/>
  <c r="D38" i="24"/>
  <c r="D37" i="24"/>
  <c r="C37" i="24"/>
  <c r="C26" i="24"/>
  <c r="D13" i="24"/>
  <c r="D22" i="24"/>
  <c r="B16" i="24"/>
  <c r="B14" i="24" s="1"/>
  <c r="B26" i="24"/>
  <c r="C25" i="24"/>
  <c r="C24" i="24" s="1"/>
  <c r="B9" i="24"/>
  <c r="H30" i="31"/>
  <c r="D33" i="24"/>
  <c r="B18" i="24"/>
  <c r="B21" i="24"/>
  <c r="D15" i="24"/>
  <c r="D14" i="24" s="1"/>
  <c r="E30" i="31"/>
  <c r="C40" i="24"/>
  <c r="G38" i="31"/>
  <c r="H27" i="31"/>
  <c r="F27" i="31"/>
  <c r="E33" i="31"/>
  <c r="F30" i="31"/>
  <c r="F33" i="31"/>
  <c r="G33" i="31"/>
  <c r="E27" i="31"/>
  <c r="F41" i="31"/>
  <c r="H38" i="31"/>
  <c r="D41" i="24"/>
  <c r="E41" i="31"/>
  <c r="G41" i="31"/>
  <c r="C29" i="24"/>
  <c r="E38" i="31"/>
  <c r="D29" i="24"/>
  <c r="D39" i="24" s="1"/>
  <c r="B41" i="24"/>
  <c r="B39" i="24"/>
  <c r="D6" i="24"/>
  <c r="D7" i="24"/>
  <c r="C6" i="24"/>
  <c r="C7" i="24"/>
  <c r="B6" i="24"/>
  <c r="B8" i="24"/>
  <c r="B17" i="24" l="1"/>
  <c r="B36" i="24"/>
  <c r="B24" i="24"/>
  <c r="B34" i="24"/>
  <c r="D34" i="24"/>
  <c r="D36" i="24"/>
  <c r="C34" i="24"/>
  <c r="C39" i="24"/>
  <c r="C38" i="24"/>
  <c r="B38" i="24"/>
  <c r="D5" i="24"/>
  <c r="D4" i="24" s="1"/>
  <c r="B5" i="24"/>
  <c r="B4" i="24" s="1"/>
  <c r="C5" i="24"/>
  <c r="C4" i="24" s="1"/>
  <c r="C3" i="24" l="1"/>
  <c r="B3" i="24"/>
  <c r="D3" i="24"/>
  <c r="J2" i="24" l="1"/>
  <c r="L2" i="24"/>
  <c r="K2" i="24"/>
  <c r="K4" i="24"/>
  <c r="L4" i="24" l="1"/>
  <c r="J4" i="24"/>
  <c r="H27" i="1" l="1"/>
  <c r="H31" i="1" s="1"/>
  <c r="B15" i="3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<sst xmlns="http://schemas.openxmlformats.org/spreadsheetml/2006/main" count="358" uniqueCount="259">
  <si>
    <t>Nitrogen</t>
  </si>
  <si>
    <t>Phosphorus</t>
  </si>
  <si>
    <t>Potassium</t>
  </si>
  <si>
    <t>Sulfur</t>
  </si>
  <si>
    <t>Factor</t>
  </si>
  <si>
    <t>Corn</t>
  </si>
  <si>
    <t>Seed</t>
  </si>
  <si>
    <t>Fertilizer</t>
  </si>
  <si>
    <t>Custom Hire</t>
  </si>
  <si>
    <t>Driver &amp; Equipment Hire</t>
  </si>
  <si>
    <t>Equipment Hire</t>
  </si>
  <si>
    <t>Crop Insurance</t>
  </si>
  <si>
    <t>Freight &amp; Trucking</t>
  </si>
  <si>
    <t>Gas/Fuel</t>
  </si>
  <si>
    <t>Equipment Fuel</t>
  </si>
  <si>
    <t>Drying Propane</t>
  </si>
  <si>
    <t>Repairs &amp; Maintenance</t>
  </si>
  <si>
    <t>Supplies</t>
  </si>
  <si>
    <t>Storage</t>
  </si>
  <si>
    <t>Utilities</t>
  </si>
  <si>
    <t>Irrigation</t>
  </si>
  <si>
    <t>Fungicides</t>
  </si>
  <si>
    <t>Repairs</t>
  </si>
  <si>
    <t>Fuel/Electricity</t>
  </si>
  <si>
    <t>Soybeans</t>
  </si>
  <si>
    <t>Wheat</t>
  </si>
  <si>
    <t>INCOME</t>
  </si>
  <si>
    <t>(Enter Below)</t>
  </si>
  <si>
    <t>Insecticides</t>
  </si>
  <si>
    <t>1)</t>
  </si>
  <si>
    <t>These include:</t>
  </si>
  <si>
    <t>2)</t>
  </si>
  <si>
    <t>Custom Application</t>
  </si>
  <si>
    <t>Land Rent</t>
  </si>
  <si>
    <t>Owner Withdrawal</t>
  </si>
  <si>
    <t>Interest</t>
  </si>
  <si>
    <r>
      <t xml:space="preserve">Only items that are colored in </t>
    </r>
    <r>
      <rPr>
        <b/>
        <sz val="12"/>
        <color theme="4" tint="-0.249977111117893"/>
        <rFont val="Calibri"/>
        <family val="2"/>
        <scheme val="minor"/>
      </rPr>
      <t>BLUE</t>
    </r>
    <r>
      <rPr>
        <b/>
        <sz val="12"/>
        <color theme="1"/>
        <rFont val="Calibri"/>
        <family val="2"/>
        <scheme val="minor"/>
      </rPr>
      <t xml:space="preserve"> should be altered in each TAB.  Changing the value of an item not marked </t>
    </r>
    <r>
      <rPr>
        <b/>
        <sz val="12"/>
        <color theme="4" tint="-0.249977111117893"/>
        <rFont val="Calibri"/>
        <family val="2"/>
        <scheme val="minor"/>
      </rPr>
      <t>BLUE</t>
    </r>
    <r>
      <rPr>
        <b/>
        <sz val="12"/>
        <color theme="1"/>
        <rFont val="Calibri"/>
        <family val="2"/>
        <scheme val="minor"/>
      </rPr>
      <t xml:space="preserve"> can cause the formulas in the spreadsheet to stop working.</t>
    </r>
  </si>
  <si>
    <t>Michigan State University Extension</t>
  </si>
  <si>
    <t>Template by: Jon LaPorte, Farm Management Educator</t>
  </si>
  <si>
    <t>Crop Miscellaneous</t>
  </si>
  <si>
    <t>Repair, Machinery</t>
  </si>
  <si>
    <t>Repair, Buildings</t>
  </si>
  <si>
    <t>Farm Insurance</t>
  </si>
  <si>
    <t>Crop Chemicals</t>
  </si>
  <si>
    <t>Herbicides</t>
  </si>
  <si>
    <t>Total depreciation</t>
  </si>
  <si>
    <t>Machinery and equipment</t>
  </si>
  <si>
    <t>Titled vehicles</t>
  </si>
  <si>
    <t>Buildings and improvement</t>
  </si>
  <si>
    <t>Purchases</t>
  </si>
  <si>
    <t>Sales</t>
  </si>
  <si>
    <t>Income Taxes</t>
  </si>
  <si>
    <t>Principal Payment</t>
  </si>
  <si>
    <t>Total Gross Revenue</t>
  </si>
  <si>
    <t>-</t>
  </si>
  <si>
    <t>Depreciation Calculator</t>
  </si>
  <si>
    <t>Beginning Year Value</t>
  </si>
  <si>
    <t>Depreciation Rate</t>
  </si>
  <si>
    <t>Phone: (269) 445-4356          Email: laportej@msu.edu</t>
  </si>
  <si>
    <t>Hired Labor</t>
  </si>
  <si>
    <t>Other</t>
  </si>
  <si>
    <t>Marketing</t>
  </si>
  <si>
    <r>
      <t xml:space="preserve">Interest </t>
    </r>
    <r>
      <rPr>
        <sz val="10"/>
        <color theme="1"/>
        <rFont val="Calibri"/>
        <family val="2"/>
        <scheme val="minor"/>
      </rPr>
      <t>(Operating)</t>
    </r>
  </si>
  <si>
    <r>
      <t>Interest</t>
    </r>
    <r>
      <rPr>
        <sz val="10"/>
        <color theme="1"/>
        <rFont val="Calibri"/>
        <family val="2"/>
        <scheme val="minor"/>
      </rPr>
      <t xml:space="preserve"> (Term)</t>
    </r>
  </si>
  <si>
    <t>EXPENSE</t>
  </si>
  <si>
    <t>Real Estate Taxes</t>
  </si>
  <si>
    <t>Depreciation Value</t>
  </si>
  <si>
    <t>(Beginning Year Value + Purchases - Sales) x Depreciation Rate</t>
  </si>
  <si>
    <t>Variable</t>
  </si>
  <si>
    <t>Fixed</t>
  </si>
  <si>
    <t>Variable &amp; Fixed</t>
  </si>
  <si>
    <t>Other (variable)</t>
  </si>
  <si>
    <t>Other (fixed)</t>
  </si>
  <si>
    <r>
      <t>Depreciation</t>
    </r>
    <r>
      <rPr>
        <sz val="10"/>
        <color theme="1"/>
        <rFont val="Calibri"/>
        <family val="2"/>
        <scheme val="minor"/>
      </rPr>
      <t xml:space="preserve"> (Economic )</t>
    </r>
  </si>
  <si>
    <r>
      <t xml:space="preserve">Interest </t>
    </r>
    <r>
      <rPr>
        <sz val="10"/>
        <color theme="1"/>
        <rFont val="Calibri"/>
        <family val="2"/>
        <scheme val="minor"/>
      </rPr>
      <t>(Oper &amp; Term)</t>
    </r>
  </si>
  <si>
    <r>
      <t xml:space="preserve">Other </t>
    </r>
    <r>
      <rPr>
        <sz val="10"/>
        <color theme="1"/>
        <rFont val="Calibri"/>
        <family val="2"/>
        <scheme val="minor"/>
      </rPr>
      <t>(variable &amp; fixed)</t>
    </r>
  </si>
  <si>
    <t>120 N. Broadway, Suite 116, Cassopolis, MI 49031</t>
  </si>
  <si>
    <t>Nutrient Management</t>
  </si>
  <si>
    <t>IF(AND(E8&lt;=50,'Crop Budget (Main)'!C14&lt;=100,D14&lt;=9),125,IF(AND(E8&lt;=50,'Crop Budget (Main)'!C14&lt;=120,D14&lt;=9),130,IF(AND(E8&lt;=50,'Crop Budget (Main)'!C14&lt;=140,D14&lt;=9),135,IF(AND(E8&lt;=50,'Crop Budget (Main)'!C14&lt;=160,D14&lt;=9),140,IF(AND(E8&lt;=50,'Crop Budget (Main)'!C14&lt;=180,D14&lt;=9),145,IF(AND(E8&lt;=50,'Crop Budget (Main)'!C14&gt;180,D14&lt;=9),145</t>
  </si>
  <si>
    <t>IF(AND(E8&lt;=100,'Crop Budget (Main)'!C14&lt;=100,D14&lt;=9),95,IF(AND(E8&lt;=100,'Crop Budget (Main)'!C14&lt;=120,D14&lt;=9),100,IF(AND(E8&lt;=100,'Crop Budget (Main)'!C14&lt;=140,D14&lt;=9),105,IF(AND(E8&lt;=100,'Crop Budget (Main)'!C14&lt;=160,D14&lt;=9),110,IF(AND(E8&lt;=100,'Crop Budget (Main)'!C14&lt;=180,D14&lt;=9),115,IF(AND(E8&lt;=100,'Crop Budget (Main)'!C14&gt;180,D14&lt;=9),115</t>
  </si>
  <si>
    <t>IF(AND(E8&lt;=150,'Crop Budget (Main)'!C14&lt;=100,D14&lt;=9),65,IF(AND(E8&lt;=150,'Crop Budget (Main)'!C14&lt;=120,D14&lt;=9),70,IF(AND(E8&lt;=150,'Crop Budget (Main)'!C14&lt;=140,D14&lt;=9),75,IF(AND(E8&lt;=150,'Crop Budget (Main)'!C14&lt;=160,D14&lt;=9),80,IF(AND(E8&lt;=150,'Crop Budget (Main)'!C14&lt;=180,D14&lt;=9),85,IF(AND(E8&lt;=150,'Crop Budget (Main)'!C14&gt;180,D14&lt;=9),80</t>
  </si>
  <si>
    <t>IF(AND(E8&lt;=50,'Crop Budget (Main)'!C14&lt;=100,D14&lt;=19),160,IF(AND(E8&lt;=50,'Crop Budget (Main)'!C14&lt;=120,D14&lt;=19),165,IF(AND(E8&lt;=50,'Crop Budget (Main)'!C14&lt;=140,D14&lt;=19),170,IF(AND(E8&lt;=50,'Crop Budget (Main)'!C14&lt;=160,D14&lt;=19),175,IF(AND(E8&lt;=50,'Crop Budget (Main)'!C14&lt;=180,D14&lt;=19),180,IF(AND(E8&lt;=50,'Crop Budget (Main)'!C14&gt;180,D14&lt;=19),180</t>
  </si>
  <si>
    <t>IF(AND(E8&lt;=100,'Crop Budget (Main)'!C14&lt;=100,D14&lt;=19),120,IF(AND(E8&lt;=100,'Crop Budget (Main)'!C14&lt;=120,D14&lt;=19),125,IF(AND(E8&lt;=100,'Crop Budget (Main)'!C14&lt;=140,D14&lt;=19),135,IF(AND(E8&lt;=100,'Crop Budget (Main)'!C14&lt;=160,D14&lt;=19),140,IF(AND(E8&lt;=100,'Crop Budget (Main)'!C14&lt;=180,D14&lt;=19),145,IF(AND(E8&lt;=100,'Crop Budget (Main)'!C14&gt;180,D14&lt;=19),145</t>
  </si>
  <si>
    <t>IF(AND(E8&lt;=150,'Crop Budget (Main)'!C14&lt;=100,D14&lt;=19),85,IF(AND(E8&lt;=150,'Crop Budget (Main)'!C14&lt;=120,D14&lt;=19),90,IF(AND(E8&lt;=150,'Crop Budget (Main)'!C14&lt;=140,D14&lt;=19),95,IF(AND(E8&lt;=150,'Crop Budget (Main)'!C14&lt;=160,D14&lt;=19),100,IF(AND(E8&lt;=150,'Crop Budget (Main)'!C14&lt;=180,D14&lt;=19),105,IF(AND(E8&lt;=150,'Crop Budget (Main)'!C14&gt;180,D14&lt;=19),100</t>
  </si>
  <si>
    <t>IF(AND(E8&lt;=100,'Crop Budget (Main)'!C14&lt;=100,D14&lt;=29),195,IF(AND(E8&lt;=100,'Crop Budget (Main)'!C14&lt;=120,D14&lt;=29),200,IF(AND(E8&lt;=100,'Crop Budget (Main)'!C14&lt;=140,D14&lt;=29),210,IF(AND(E8&lt;=100,'Crop Budget (Main)'!C14&lt;=160,D14&lt;=29),215,IF(AND(E8&lt;=100,'Crop Budget (Main)'!C14&lt;=180,D14&lt;=29),220,IF(AND(E8&lt;=100,'Crop Budget (Main)'!C14&gt;180,D14&lt;=29),220</t>
  </si>
  <si>
    <t>IF(AND(E8&lt;=150,'Crop Budget (Main)'!C14&lt;=100,D14&lt;=29),145,IF(AND(E8&lt;=150,'Crop Budget (Main)'!C14&lt;=120,D14&lt;=29),150,IF(AND(E8&lt;=150,'Crop Budget (Main)'!C14&lt;=140,D14&lt;=29),160,IF(AND(E8&lt;=150,'Crop Budget (Main)'!C14&lt;=160,D14&lt;=29),165,IF(AND(E8&lt;=150,'Crop Budget (Main)'!C14&lt;=180,D14&lt;=29),170,IF(AND(E8&lt;=150,'Crop Budget (Main)'!C14&gt;180,D14&lt;=29),170</t>
  </si>
  <si>
    <t>IF(AND(E8&lt;=50,'Crop Budget (Main)'!C14&lt;=100,D14&lt;=9),125,IF(AND(E8&lt;=50,'Crop Budget (Main)'!C14&lt;=120,D14&lt;=9),130,IF(AND(E8&lt;=50,'Crop Budget (Main)'!C14&lt;=140,D14&lt;=9),135,IF(AND(E8&lt;=50,'Crop Budget (Main)'!C14&lt;=160,D14&lt;=9),140,IF(AND(E8&lt;=50,'Crop Budget (Main)'!C14&lt;=180,D14&lt;=9),145,IF(AND(E8&lt;=50,'Crop Budget (Main)'!C14&gt;180,D14&lt;=9),145,IF(AND(E8&lt;=100,'Crop Budget (Main)'!C14&lt;=100,D14&lt;=9),95,IF(AND(E8&lt;=100,'Crop Budget (Main)'!C14&lt;=120,D14&lt;=9),100,IF(AND(E8&lt;=100,'Crop Budget (Main)'!C14&lt;=140,D14&lt;=9),105,IF(AND(E8&lt;=100,'Crop Budget (Main)'!C14&lt;=160,D14&lt;=9),110,IF(AND(E8&lt;=100,'Crop Budget (Main)'!C14&lt;=180,D14&lt;=9),115,IF(AND(E8&lt;=100,'Crop Budget (Main)'!C14&gt;180,D14&lt;=9),115,IF(AND(E8&lt;=150,'Crop Budget (Main)'!C14&lt;=100,D14&lt;=9),65,IF(AND(E8&lt;=150,'Crop Budget (Main)'!C14&lt;=120,D14&lt;=9),70,IF(AND(E8&lt;=150,'Crop Budget (Main)'!C14&lt;=140,D14&lt;=9),75,IF(AND(E8&lt;=150,'Crop Budget (Main)'!C14&lt;=160,D14&lt;=9),80,IF(AND(E8&lt;=150,'Crop Budget (Main)'!C14&lt;=180,D14&lt;=9),85,IF(AND(E8&lt;=150,'Crop Budget (Main)'!C14&gt;180,D14&lt;=9),80,IF(AND(E8&lt;=50,'Crop Budget (Main)'!C14&lt;=100,D14&lt;=19),160,IF(AND(E8&lt;=50,'Crop Budget (Main)'!C14&lt;=120,D14&lt;=19),165,IF(AND(E8&lt;=50,'Crop Budget (Main)'!C14&lt;=140,D14&lt;=19),170,IF(AND(E8&lt;=50,'Crop Budget (Main)'!C14&lt;=160,D14&lt;=19),175,IF(AND(E8&lt;=50,'Crop Budget (Main)'!C14&lt;=180,D14&lt;=19),180,IF(AND(E8&lt;=50,'Crop Budget (Main)'!C14&gt;180,D14&lt;=19),180,IF(AND(E8&lt;=100,'Crop Budget (Main)'!C14&lt;=100,D14&lt;=19),120,IF(AND(E8&lt;=100,'Crop Budget (Main)'!C14&lt;=120,D14&lt;=19),125,IF(AND(E8&lt;=100,'Crop Budget (Main)'!C14&lt;=140,D14&lt;=19),135,IF(AND(E8&lt;=100,'Crop Budget (Main)'!C14&lt;=160,D14&lt;=19),140,IF(AND(E8&lt;=100,'Crop Budget (Main)'!C14&lt;=180,D14&lt;=19),145,IF(AND(E8&lt;=100,'Crop Budget (Main)'!C14&gt;180,D14&lt;=19),145,IF(AND(E8&lt;=150,'Crop Budget (Main)'!C14&lt;=100,D14&lt;=19),85,IF(AND(E8&lt;=150,'Crop Budget (Main)'!C14&lt;=120,D14&lt;=19),90,IF(AND(E8&lt;=150,'Crop Budget (Main)'!C14&lt;=140,D14&lt;=19),95,IF(AND(E8&lt;=150,'Crop Budget (Main)'!C14&lt;=160,D14&lt;=19),100,IF(AND(E8&lt;=150,'Crop Budget (Main)'!C14&lt;=180,D14&lt;=19),105,IF(AND(E8&lt;=150,'Crop Budget (Main)'!C14&gt;180,D14&lt;=19),100,IF(AND(E8&lt;=200,'Crop Budget (Main)'!C14&lt;=100,D14&lt;=19),45,IF(AND(E8&lt;=200,'Crop Budget (Main)'!C14&lt;=120,D14&lt;=19),50,IF(AND(E8&lt;=200,'Crop Budget (Main)'!C14&lt;=140,D14&lt;=19),60,IF(AND(E8&lt;=200,'Crop Budget (Main)'!C14&lt;=160,D14&lt;=19),65,IF(AND(E8&lt;=200,'Crop Budget (Main)'!C14&lt;=180,D14&lt;=19),70,IF(AND(E8&lt;=200,'Crop Budget (Main)'!C14&gt;180,D14&lt;=19),70,IF(AND(E8&lt;=100,'Crop Budget (Main)'!C14&lt;=100,D14&lt;=29),195,IF(AND(E8&lt;=100,'Crop Budget (Main)'!C14&lt;=120,D14&lt;=29),200,IF(AND(E8&lt;=100,'Crop Budget (Main)'!C14&lt;=140,D14&lt;=29),210,IF(AND(E8&lt;=100,'Crop Budget (Main)'!C14&lt;=160,D14&lt;=29),215,IF(AND(E8&lt;=100,'Crop Budget (Main)'!C14&lt;=180,D14&lt;=29),220,IF(AND(E8&lt;=100,'Crop Budget (Main)'!C14&gt;180,D14&lt;=29),220,IF(AND(E8&lt;=150,'Crop Budget (Main)'!C14&lt;=100,D14&lt;=29),145,IF(AND(E8&lt;=150,'Crop Budget (Main)'!C14&lt;=120,D14&lt;=29),150,IF(AND(E8&lt;=150,'Crop Budget (Main)'!C14&lt;=140,D14&lt;=29),160,IF(AND(E8&lt;=150,'Crop Budget (Main)'!C14&lt;=160,D14&lt;=29),165,IF(AND(E8&lt;=150,'Crop Budget (Main)'!C14&lt;=180,D14&lt;=29),170,IF(AND(E8&lt;=150,'Crop Budget (Main)'!C14&gt;180,D14&lt;=29),170,IF(AND(E8&lt;=200,'Crop Budget (Main)'!C14&lt;=100,D14&lt;=29),95,IF(AND(E8&lt;=200,'Crop Budget (Main)'!C14&lt;=120,D14&lt;=29),100,IF(AND(E8&lt;=200,'Crop Budget (Main)'!C14&lt;=140,D14&lt;=29),110,IF(AND(E8&lt;=200,'Crop Budget (Main)'!C14&lt;=160,D14&lt;=29),115,IF(AND(E8&lt;=200,'Crop Budget (Main)'!C14&lt;=180,D14&lt;=29),120,IF(AND(E8&lt;=200,'Crop Budget (Main)'!C14&gt;180,D14&lt;=29),120</t>
  </si>
  <si>
    <t>IF(AND(E8&lt;=250,'Crop Budget (Main)'!C14&lt;=100,D14&lt;=19),45,IF(AND(E8&lt;=250,'Crop Budget (Main)'!C14&lt;=120,D14&lt;=19),50,IF(AND(E8&lt;=250,'Crop Budget (Main)'!C14&lt;=140,D14&lt;=19),60,IF(AND(E8&lt;=250,'Crop Budget (Main)'!C14&lt;=160,D14&lt;=19),65,IF(AND(E8&lt;=250,'Crop Budget (Main)'!C14&lt;=180,D14&lt;=19),70,IF(AND(E8&lt;=250,'Crop Budget (Main)'!C14&gt;180,D14&lt;=19),70</t>
  </si>
  <si>
    <t>IF(AND(E8&lt;=250,'Crop Budget (Main)'!C14&lt;=100,D14&lt;=29),95,IF(AND(E8&lt;=250,'Crop Budget (Main)'!C14&lt;=120,D14&lt;=29),100,IF(AND(E8&lt;=250,'Crop Budget (Main)'!C14&lt;=140,D14&lt;=29),110,IF(AND(E8&lt;=250,'Crop Budget (Main)'!C14&lt;=160,D14&lt;=29),115,IF(AND(E8&lt;=250,'Crop Budget (Main)'!C14&lt;=180,D14&lt;=29),120,IF(AND(E8&lt;=250,'Crop Budget (Main)'!C14&gt;180,D14&lt;=29),120</t>
  </si>
  <si>
    <t>IF(AND(I8&lt;=50,'Crop Budget (Main)'!G14&lt;=30,H14&lt;=9),140,IF(AND(I8&lt;=50,'Crop Budget (Main)'!G14&lt;=40,H14&lt;=9),155,IF(AND(I8&lt;=50,'Crop Budget (Main)'!G14&lt;=50,H14&lt;=9),170,IF(AND(I8&lt;=50,'Crop Budget (Main)'!G14&lt;=60,H14&lt;=9),180,IF(AND(I8&lt;=50,'Crop Budget (Main)'!G14&lt;=70,H14&lt;=9),195,IF(AND(I8&lt;=50,'Crop Budget (Main)'!G14&gt;70,H14&lt;=9),195</t>
  </si>
  <si>
    <t>IF(AND(I8&lt;=100,'Crop Budget (Main)'!G14&lt;=30,H14&lt;=9),110,IF(AND(I8&lt;=100,'Crop Budget (Main)'!G14&lt;=40,H14&lt;=9),125,IF(AND(I8&lt;=100,'Crop Budget (Main)'!G14&lt;=50,H14&lt;=9),135,IF(AND(I8&lt;=100,'Crop Budget (Main)'!G14&lt;=60,H14&lt;=9),150,IF(AND(I8&lt;=100,'Crop Budget (Main)'!G14&lt;=70,H14&lt;=9),165,IF(AND(I8&lt;=100,'Crop Budget (Main)'!G14&gt;70,H14&lt;=9),165</t>
  </si>
  <si>
    <t>IF(AND(I8&lt;=150,'Crop Budget (Main)'!G14&lt;=30,H14&lt;=9),80,IF(AND(I8&lt;=150,'Crop Budget (Main)'!G14&lt;=40,H14&lt;=9),90,IF(AND(I8&lt;=150,'Crop Budget (Main)'!G14&lt;=50,H14&lt;=9),105,IF(AND(I8&lt;=150,'Crop Budget (Main)'!G14&lt;=60,H14&lt;=9),105,IF(AND(I8&lt;=150,'Crop Budget (Main)'!G14&lt;=70,H14&lt;=9),120,IF(AND(I8&lt;=150,'Crop Budget (Main)'!G14&gt;70,H14&lt;=9),120</t>
  </si>
  <si>
    <t>IF(AND(I8&lt;=50,'Crop Budget (Main)'!G14&lt;=30,H14&lt;=19),175,IF(AND(I8&lt;=50,'Crop Budget (Main)'!G14&lt;=40,H14&lt;=19),190,IF(AND(I8&lt;=50,'Crop Budget (Main)'!G14&lt;=50,H14&lt;=19),205,IF(AND(I8&lt;=50,'Crop Budget (Main)'!G14&lt;=60,H14&lt;=19),215,IF(AND(I8&lt;=50,'Crop Budget (Main)'!G14&lt;=70,H14&lt;=19),230,IF(AND(I8&lt;=50,'Crop Budget (Main)'!G14&gt;70,H14&lt;=19),230</t>
  </si>
  <si>
    <t>IF(AND(I8&lt;=100,'Crop Budget (Main)'!G14&lt;=30,H14&lt;=19),135,IF(AND(I8&lt;=100,'Crop Budget (Main)'!G14&lt;=40,H14&lt;=19),150,IF(AND(I8&lt;=100,'Crop Budget (Main)'!G14&lt;=50,H14&lt;=19),165,IF(AND(I8&lt;=100,'Crop Budget (Main)'!G14&lt;=60,H14&lt;=19),180,IF(AND(I8&lt;=100,'Crop Budget (Main)'!G14&lt;=70,H14&lt;=19),195,IF(AND(I8&lt;=100,'Crop Budget (Main)'!G14&gt;70,H14&lt;=19),195</t>
  </si>
  <si>
    <t>IF(AND(I8&lt;=150,'Crop Budget (Main)'!G14&lt;=30,H14&lt;=19),100,IF(AND(I8&lt;=150,'Crop Budget (Main)'!G14&lt;=40,H14&lt;=19),115,IF(AND(I8&lt;=150,'Crop Budget (Main)'!G14&lt;=50,H14&lt;=19),130,IF(AND(I8&lt;=150,'Crop Budget (Main)'!G14&lt;=60,H14&lt;=19),140,IF(AND(I8&lt;=150,'Crop Budget (Main)'!G14&lt;=70,H14&lt;=19),155,IF(AND(I8&lt;=150,'Crop Budget (Main)'!G14&gt;70,H14&lt;=19),155</t>
  </si>
  <si>
    <t>IF(AND(I8&lt;=250,'Crop Budget (Main)'!G14&lt;=30,H14&lt;=19),60,IF(AND(I8&lt;=250,'Crop Budget (Main)'!G14&lt;=40,H14&lt;=19),75,IF(AND(I8&lt;=250,'Crop Budget (Main)'!G14&lt;=50,H14&lt;=19),90,IF(AND(I8&lt;=250,'Crop Budget (Main)'!G14&lt;=60,H14&lt;=19),105,IF(AND(I8&lt;=250,'Crop Budget (Main)'!G14&lt;=70,H14&lt;=19),120,IF(AND(I8&lt;=250,'Crop Budget (Main)'!G14&gt;70,H14&lt;=19),120</t>
  </si>
  <si>
    <t>IF(AND(I8&lt;=100,'Crop Budget (Main)'!G14&lt;=100,H14&lt;=29),210,IF(AND(I8&lt;=100,'Crop Budget (Main)'!G14&lt;=120,H14&lt;=29),225,IF(AND(I8&lt;=100,'Crop Budget (Main)'!G14&lt;=140,H14&lt;=29),240,IF(AND(I8&lt;=100,'Crop Budget (Main)'!G14&lt;=160,H14&lt;=29),255,IF(AND(I8&lt;=100,'Crop Budget (Main)'!G14&lt;=180,H14&lt;=29),270,IF(AND(I8&lt;=100,'Crop Budget (Main)'!G14&gt;180,H14&lt;=29),270</t>
  </si>
  <si>
    <t>IF(AND(I8&lt;=150,'Crop Budget (Main)'!G14&lt;=100,H14&lt;=29),160,IF(AND(I8&lt;=150,'Crop Budget (Main)'!G14&lt;=120,H14&lt;=29),175,IF(AND(I8&lt;=150,'Crop Budget (Main)'!G14&lt;=140,H14&lt;=29),190,IF(AND(I8&lt;=150,'Crop Budget (Main)'!G14&lt;=160,H14&lt;=29),205,IF(AND(I8&lt;=150,'Crop Budget (Main)'!G14&lt;=180,H14&lt;=29),220,IF(AND(I8&lt;=150,'Crop Budget (Main)'!G14&gt;180,H14&lt;=29),220</t>
  </si>
  <si>
    <t>IF(AND(I8&lt;=250,'Crop Budget (Main)'!G14&lt;=100,H14&lt;=29),110,IF(AND(I8&lt;=250,'Crop Budget (Main)'!G14&lt;=120,H14&lt;=29),125,IF(AND(I8&lt;=250,'Crop Budget (Main)'!G14&lt;=140,H14&lt;=29),140,IF(AND(I8&lt;=250,'Crop Budget (Main)'!G14&lt;=160,H14&lt;=29),155,IF(AND(I8&lt;=250,'Crop Budget (Main)'!G14&lt;=180,H14&lt;=29),170,IF(AND(I8&lt;=250,'Crop Budget (Main)'!G14&gt;180,H14&lt;=29),170</t>
  </si>
  <si>
    <t>IF(AND(I8&lt;=50,'Crop Budget (Main)'!G14&lt;=30,H14&lt;=9),140,IF(AND(I8&lt;=50,'Crop Budget (Main)'!G14&lt;=40,H14&lt;=9),155,IF(AND(I8&lt;=50,'Crop Budget (Main)'!G14&lt;=50,H14&lt;=9),170,IF(AND(I8&lt;=50,'Crop Budget (Main)'!G14&lt;=60,H14&lt;=9),180,IF(AND(I8&lt;=50,'Crop Budget (Main)'!G14&lt;=70,H14&lt;=9),195,IF(AND(I8&lt;=50,'Crop Budget (Main)'!G14&gt;70,H14&lt;=9),195,IF(AND(I8&lt;=100,'Crop Budget (Main)'!G14&lt;=30,H14&lt;=9),110,IF(AND(I8&lt;=100,'Crop Budget (Main)'!G14&lt;=40,H14&lt;=9),125,IF(AND(I8&lt;=100,'Crop Budget (Main)'!G14&lt;=50,H14&lt;=9),135,IF(AND(I8&lt;=100,'Crop Budget (Main)'!G14&lt;=60,H14&lt;=9),150,IF(AND(I8&lt;=100,'Crop Budget (Main)'!G14&lt;=70,H14&lt;=9),165,IF(AND(I8&lt;=100,'Crop Budget (Main)'!G14&gt;70,H14&lt;=9),165,IF(AND(I8&lt;=150,'Crop Budget (Main)'!G14&lt;=30,H14&lt;=9),80,IF(AND(I8&lt;=150,'Crop Budget (Main)'!G14&lt;=40,H14&lt;=9),90,IF(AND(I8&lt;=150,'Crop Budget (Main)'!G14&lt;=50,H14&lt;=9),105,IF(AND(I8&lt;=150,'Crop Budget (Main)'!G14&lt;=60,H14&lt;=9),105,IF(AND(I8&lt;=150,'Crop Budget (Main)'!G14&lt;=70,H14&lt;=9),120,IF(AND(I8&lt;=150,'Crop Budget (Main)'!G14&gt;70,H14&lt;=9),120,IF(AND(I8&lt;=50,'Crop Budget (Main)'!G14&lt;=30,H14&lt;=19),175,IF(AND(I8&lt;=50,'Crop Budget (Main)'!G14&lt;=40,H14&lt;=19),190,IF(AND(I8&lt;=50,'Crop Budget (Main)'!G14&lt;=50,H14&lt;=19),205,IF(AND(I8&lt;=50,'Crop Budget (Main)'!G14&lt;=60,H14&lt;=19),215,IF(AND(I8&lt;=50,'Crop Budget (Main)'!G14&lt;=70,H14&lt;=19),230,IF(AND(I8&lt;=50,'Crop Budget (Main)'!G14&gt;70,H14&lt;=19),230,IF(AND(I8&lt;=100,'Crop Budget (Main)'!G14&lt;=30,H14&lt;=19),135,IF(AND(I8&lt;=100,'Crop Budget (Main)'!G14&lt;=40,H14&lt;=19),150,IF(AND(I8&lt;=100,'Crop Budget (Main)'!G14&lt;=50,H14&lt;=19),165,IF(AND(I8&lt;=100,'Crop Budget (Main)'!G14&lt;=60,H14&lt;=19),180,IF(AND(I8&lt;=100,'Crop Budget (Main)'!G14&lt;=70,H14&lt;=19),195,IF(AND(I8&lt;=100,'Crop Budget (Main)'!G14&gt;70,H14&lt;=19),195,IF(AND(I8&lt;=150,'Crop Budget (Main)'!G14&lt;=30,H14&lt;=19),100,IF(AND(I8&lt;=150,'Crop Budget (Main)'!G14&lt;=40,H14&lt;=19),115,IF(AND(I8&lt;=150,'Crop Budget (Main)'!G14&lt;=50,H14&lt;=19),130,IF(AND(I8&lt;=150,'Crop Budget (Main)'!G14&lt;=60,H14&lt;=19),140,IF(AND(I8&lt;=150,'Crop Budget (Main)'!G14&lt;=70,H14&lt;=19),155,IF(AND(I8&lt;=150,'Crop Budget (Main)'!G14&gt;70,H14&lt;=19),155,IF(AND(I8&lt;=250,'Crop Budget (Main)'!G14&lt;=30,H14&lt;=19),60,IF(AND(I8&lt;=250,'Crop Budget (Main)'!G14&lt;=40,H14&lt;=19),75,IF(AND(I8&lt;=250,'Crop Budget (Main)'!G14&lt;=50,H14&lt;=19),90,IF(AND(I8&lt;=250,'Crop Budget (Main)'!G14&lt;=60,H14&lt;=19),105,IF(AND(I8&lt;=250,'Crop Budget (Main)'!G14&lt;=70,H14&lt;=19),120,IF(AND(I8&lt;=250,'Crop Budget (Main)'!G14&gt;70,H14&lt;=19),120,IF(AND(I8&lt;=100,'Crop Budget (Main)'!G14&lt;=100,H14&lt;=29),210,IF(AND(I8&lt;=100,'Crop Budget (Main)'!G14&lt;=120,H14&lt;=29),225,IF(AND(I8&lt;=100,'Crop Budget (Main)'!G14&lt;=140,H14&lt;=29),240,IF(AND(I8&lt;=100,'Crop Budget (Main)'!G14&lt;=160,H14&lt;=29),255,IF(AND(I8&lt;=100,'Crop Budget (Main)'!G14&lt;=180,H14&lt;=29),270,IF(AND(I8&lt;=100,'Crop Budget (Main)'!G14&gt;180,H14&lt;=29),270,IF(AND(I8&lt;=150,'Crop Budget (Main)'!G14&lt;=100,H14&lt;=29),160,IF(AND(I8&lt;=150,'Crop Budget (Main)'!G14&lt;=120,H14&lt;=29),175,IF(AND(I8&lt;=150,'Crop Budget (Main)'!G14&lt;=140,H14&lt;=29),190,IF(AND(I8&lt;=150,'Crop Budget (Main)'!G14&lt;=160,H14&lt;=29),205,IF(AND(I8&lt;=150,'Crop Budget (Main)'!G14&lt;=180,H14&lt;=29),220,IF(AND(I8&lt;=150,'Crop Budget (Main)'!G14&gt;180,H14&lt;=29),220,IF(AND(I8&lt;=250,'Crop Budget (Main)'!G14&lt;=100,H14&lt;=29),110,IF(AND(I8&lt;=250,'Crop Budget (Main)'!G14&lt;=120,H14&lt;=29),125,IF(AND(I8&lt;=250,'Crop Budget (Main)'!G14&lt;=140,H14&lt;=29),140,IF(AND(I8&lt;=250,'Crop Budget (Main)'!G14&lt;=160,H14&lt;=29),155,IF(AND(I8&lt;=250,'Crop Budget (Main)'!G14&lt;=180,H14&lt;=29),170,IF(AND(I8&lt;=250,'Crop Budget (Main)'!G14&gt;180,H14&lt;=29),170</t>
  </si>
  <si>
    <t>IF(AND(M8&lt;=50,'Crop Budget (Main)'!K14&lt;=50,L14&lt;=9),115,IF(AND(M8&lt;=50,'Crop Budget (Main)'!K14&lt;=60,L14&lt;=9),130,IF(AND(M8&lt;=50,'Crop Budget (Main)'!K14&lt;=70,L14&lt;=9),125,IF(AND(M8&lt;=50,'Crop Budget (Main)'!K14&lt;=80,L14&lt;=9),130,IF(AND(M8&lt;=50,'Crop Budget (Main)'!K14&lt;=90,L14&lt;=9),130,IF(AND(M8&lt;=50,'Crop Budget (Main)'!K14&gt;90,L14&lt;=9),130</t>
  </si>
  <si>
    <t>IF(AND(M8&lt;=100,'Crop Budget (Main)'!K14&lt;=50,L14&lt;=9),85,IF(AND(M8&lt;=100,'Crop Budget (Main)'!K14&lt;=60,L14&lt;=9),90,IF(AND(M8&lt;=100,'Crop Budget (Main)'!K14&lt;=70,L14&lt;=9),95,IF(AND(M8&lt;=100,'Crop Budget (Main)'!K14&lt;=80,L14&lt;=9),95,IF(AND(M8&lt;=100,'Crop Budget (Main)'!K14&lt;=90,L14&lt;=9),100,IF(AND(M8&lt;=100,'Crop Budget (Main)'!K14&gt;90,L14&lt;=9),100</t>
  </si>
  <si>
    <t>IF(AND(M8&lt;=150,'Crop Budget (Main)'!K14&lt;=50,L14&lt;=9),55,IF(AND(M8&lt;=150,'Crop Budget (Main)'!K14&lt;=60,L14&lt;=9),60,IF(AND(M8&lt;=150,'Crop Budget (Main)'!K14&lt;=70,L14&lt;=9),60,IF(AND(M8&lt;=150,'Crop Budget (Main)'!K14&lt;=80,L14&lt;=9),65,IF(AND(M8&lt;=150,'Crop Budget (Main)'!K14&lt;=90,L14&lt;=9),70,IF(AND(M8&lt;=150,'Crop Budget (Main)'!K14&gt;90,L14&lt;=9),70</t>
  </si>
  <si>
    <t>IF(AND(M8&lt;=50,'Crop Budget (Main)'!K14&lt;=50,L14&lt;=19),150,IF(AND(M8&lt;=50,'Crop Budget (Main)'!K14&lt;=60,L14&lt;=19),155,IF(AND(M8&lt;=50,'Crop Budget (Main)'!K14&lt;=70,L14&lt;=19),160,IF(AND(M8&lt;=50,'Crop Budget (Main)'!K14&lt;=80,L14&lt;=19),160,IF(AND(M8&lt;=50,'Crop Budget (Main)'!K14&lt;=90,L14&lt;=19),165,IF(AND(M8&lt;=50,'Crop Budget (Main)'!K14&gt;90,L14&lt;=19),165</t>
  </si>
  <si>
    <t>IF(AND(M8&lt;=100,'Crop Budget (Main)'!K14&lt;=50,L14&lt;=19),115,IF(AND(M8&lt;=100,'Crop Budget (Main)'!K14&lt;=60,L14&lt;=19),115,IF(AND(M8&lt;=100,'Crop Budget (Main)'!K14&lt;=70,L14&lt;=19),120,IF(AND(M8&lt;=100,'Crop Budget (Main)'!K14&lt;=80,L14&lt;=19),125,IF(AND(M8&lt;=100,'Crop Budget (Main)'!K14&lt;=90,L14&lt;=19),130,IF(AND(M8&lt;=100,'Crop Budget (Main)'!K14&gt;90,L14&lt;=19),130</t>
  </si>
  <si>
    <t>IF(AND(M8&lt;=200,'Crop Budget (Main)'!K14&lt;=50,L14&lt;=19),40,IF(AND(M8&lt;=200,'Crop Budget (Main)'!K14&lt;=60,L14&lt;=19),40,IF(AND(M8&lt;=200,'Crop Budget (Main)'!K14&lt;=70,L14&lt;=19),45,IF(AND(M8&lt;=200,'Crop Budget (Main)'!K14&lt;=80,L14&lt;=19),50,IF(AND(M8&lt;=200,'Crop Budget (Main)'!K14&lt;=90,L14&lt;=19),50,IF(AND(M8&lt;=200,'Crop Budget (Main)'!K14&gt;90,L14&lt;=19),50</t>
  </si>
  <si>
    <t>IF(AND(M8&lt;=100,'Crop Budget (Main)'!K14&lt;=50,L14&lt;=29),190,IF(AND(M8&lt;=100,'Crop Budget (Main)'!K14&lt;=60,L14&lt;=29),190,IF(AND(M8&lt;=100,'Crop Budget (Main)'!K14&lt;=70,L14&lt;=29),195,IF(AND(M8&lt;=100,'Crop Budget (Main)'!K14&lt;=80,L14&lt;=29),200,IF(AND(M8&lt;=100,'Crop Budget (Main)'!K14&lt;=90,L14&lt;=29),205,IF(AND(M8&lt;=100,'Crop Budget (Main)'!K14&gt;90,L14&lt;=29),205</t>
  </si>
  <si>
    <t>IF(AND(M8&lt;=150,'Crop Budget (Main)'!K14&lt;=50,L14&lt;=29),140,IF(AND(M8&lt;=150,'Crop Budget (Main)'!K14&lt;=60,L14&lt;=29),140,IF(AND(M8&lt;=150,'Crop Budget (Main)'!K14&lt;=70,L14&lt;=29),145,IF(AND(M8&lt;=150,'Crop Budget (Main)'!K14&lt;=80,L14&lt;=29),150,IF(AND(M8&lt;=150,'Crop Budget (Main)'!K14&lt;=90,L14&lt;=29),155,IF(AND(M8&lt;=150,'Crop Budget (Main)'!K14&gt;90,L14&lt;=29),155</t>
  </si>
  <si>
    <t>IF(AND(M8&lt;=200,'Crop Budget (Main)'!K14&lt;=50,L14&lt;=29),90,IF(AND(M8&lt;=200,'Crop Budget (Main)'!K14&lt;=60,L14&lt;=29),90,IF(AND(M8&lt;=200,'Crop Budget (Main)'!K14&lt;=70,L14&lt;=29),95,IF(AND(M8&lt;=200,'Crop Budget (Main)'!K14&lt;=80,L14&lt;=29),100,IF(AND(M8&lt;=200,'Crop Budget (Main)'!K14&lt;=90,L14&lt;=29),105,IF(AND(M8&lt;=200,'Crop Budget (Main)'!K14&gt;90,L14&lt;=29),105</t>
  </si>
  <si>
    <t>IF(AND(M8&lt;=150,'Crop Budget (Main)'!K14&lt;=50,L14&lt;=19),75,IF(AND(M8&lt;=150,'Crop Budget (Main)'!K14&lt;=60,L14&lt;=19),80,IF(AND(M8&lt;=150,'Crop Budget (Main)'!K14&lt;=70,L14&lt;=19),85,IF(AND(M8&lt;=150,'Crop Budget (Main)'!K14&lt;=80,L14&lt;=19),85,IF(AND(M8&lt;=150,'Crop Budget (Main)'!K14&lt;=90,L14&lt;=19),90,IF(AND(M8&lt;=150,'Crop Budget (Main)'!K14&gt;90,L14&lt;=19),90</t>
  </si>
  <si>
    <t>IF(AND(M8&lt;=50,'Crop Budget (Main)'!K14&lt;=50,L14&lt;=9),115,IF(AND(M8&lt;=50,'Crop Budget (Main)'!K14&lt;=60,L14&lt;=9),130,IF(AND(M8&lt;=50,'Crop Budget (Main)'!K14&lt;=70,L14&lt;=9),125,IF(AND(M8&lt;=50,'Crop Budget (Main)'!K14&lt;=80,L14&lt;=9),130,IF(AND(M8&lt;=50,'Crop Budget (Main)'!K14&lt;=90,L14&lt;=9),130,IF(AND(M8&lt;=50,'Crop Budget (Main)'!K14&gt;90,L14&lt;=9),130,IF(AND(M8&lt;=100,'Crop Budget (Main)'!K14&lt;=50,L14&lt;=9),85,IF(AND(M8&lt;=100,'Crop Budget (Main)'!K14&lt;=60,L14&lt;=9),90,IF(AND(M8&lt;=100,'Crop Budget (Main)'!K14&lt;=70,L14&lt;=9),95,IF(AND(M8&lt;=100,'Crop Budget (Main)'!K14&lt;=80,L14&lt;=9),95,IF(AND(M8&lt;=100,'Crop Budget (Main)'!K14&lt;=90,L14&lt;=9),100,IF(AND(M8&lt;=100,'Crop Budget (Main)'!K14&gt;90,L14&lt;=9),100,IF(AND(M8&lt;=150,'Crop Budget (Main)'!K14&lt;=50,L14&lt;=9),55,IF(AND(M8&lt;=150,'Crop Budget (Main)'!K14&lt;=60,L14&lt;=9),60,IF(AND(M8&lt;=150,'Crop Budget (Main)'!K14&lt;=70,L14&lt;=9),60,IF(AND(M8&lt;=150,'Crop Budget (Main)'!K14&lt;=80,L14&lt;=9),65,IF(AND(M8&lt;=150,'Crop Budget (Main)'!K14&lt;=90,L14&lt;=9),70,IF(AND(M8&lt;=150,'Crop Budget (Main)'!K14&gt;90,L14&lt;=9),70,IF(AND(M8&lt;=50,'Crop Budget (Main)'!K14&lt;=50,L14&lt;=19),150,IF(AND(M8&lt;=50,'Crop Budget (Main)'!K14&lt;=60,L14&lt;=19),155,IF(AND(M8&lt;=50,'Crop Budget (Main)'!K14&lt;=70,L14&lt;=19),160,IF(AND(M8&lt;=50,'Crop Budget (Main)'!K14&lt;=80,L14&lt;=19),160,IF(AND(M8&lt;=50,'Crop Budget (Main)'!K14&lt;=90,L14&lt;=19),165,IF(AND(M8&lt;=50,'Crop Budget (Main)'!K14&gt;90,L14&lt;=19),165,IF(AND(M8&lt;=100,'Crop Budget (Main)'!K14&lt;=50,L14&lt;=19),115,IF(AND(M8&lt;=100,'Crop Budget (Main)'!K14&lt;=60,L14&lt;=19),115,IF(AND(M8&lt;=100,'Crop Budget (Main)'!K14&lt;=70,L14&lt;=19),120,IF(AND(M8&lt;=100,'Crop Budget (Main)'!K14&lt;=80,L14&lt;=19),125,IF(AND(M8&lt;=100,'Crop Budget (Main)'!K14&lt;=90,L14&lt;=19),130,IF(AND(M8&lt;=100,'Crop Budget (Main)'!K14&gt;90,L14&lt;=19),130,IF(AND(M8&lt;=150,'Crop Budget (Main)'!K14&lt;=50,L14&lt;=19),75,IF(AND(M8&lt;=150,'Crop Budget (Main)'!K14&lt;=60,L14&lt;=19),80,IF(AND(M8&lt;=150,'Crop Budget (Main)'!K14&lt;=70,L14&lt;=19),85,IF(AND(M8&lt;=150,'Crop Budget (Main)'!K14&lt;=80,L14&lt;=19),85,IF(AND(M8&lt;=150,'Crop Budget (Main)'!K14&lt;=90,L14&lt;=19),90,IF(AND(M8&lt;=150,'Crop Budget (Main)'!K14&gt;90,L14&lt;=19),90,IF(AND(M8&lt;=200,'Crop Budget (Main)'!K14&lt;=50,L14&lt;=19),40,IF(AND(M8&lt;=200,'Crop Budget (Main)'!K14&lt;=60,L14&lt;=19),40,IF(AND(M8&lt;=200,'Crop Budget (Main)'!K14&lt;=70,L14&lt;=19),45,IF(AND(M8&lt;=200,'Crop Budget (Main)'!K14&lt;=80,L14&lt;=19),50,IF(AND(M8&lt;=200,'Crop Budget (Main)'!K14&lt;=90,L14&lt;=19),50,IF(AND(M8&lt;=200,'Crop Budget (Main)'!K14&gt;90,L14&lt;=19),50,IF(AND(M8&lt;=100,'Crop Budget (Main)'!K14&lt;=50,L14&lt;=29),190,IF(AND(M8&lt;=100,'Crop Budget (Main)'!K14&lt;=60,L14&lt;=29),190,IF(AND(M8&lt;=100,'Crop Budget (Main)'!K14&lt;=70,L14&lt;=29),195,IF(AND(M8&lt;=100,'Crop Budget (Main)'!K14&lt;=80,L14&lt;=29),200,IF(AND(M8&lt;=100,'Crop Budget (Main)'!K14&lt;=90,L14&lt;=29),205,IF(AND(M8&lt;=100,'Crop Budget (Main)'!K14&gt;90,L14&lt;=29),205,IF(AND(M8&lt;=150,'Crop Budget (Main)'!K14&lt;=50,L14&lt;=29),140,IF(AND(M8&lt;=150,'Crop Budget (Main)'!K14&lt;=60,L14&lt;=29),140,IF(AND(M8&lt;=150,'Crop Budget (Main)'!K14&lt;=70,L14&lt;=29),145,IF(AND(M8&lt;=150,'Crop Budget (Main)'!K14&lt;=80,L14&lt;=29),150,IF(AND(M8&lt;=150,'Crop Budget (Main)'!K14&lt;=90,L14&lt;=29),155,IF(AND(M8&lt;=150,'Crop Budget (Main)'!K14&gt;90,L14&lt;=29),155,IF(AND(M8&lt;=200,'Crop Budget (Main)'!K14&lt;=50,L14&lt;=29),90,IF(AND(M8&lt;=200,'Crop Budget (Main)'!K14&lt;=60,L14&lt;=29),90,IF(AND(M8&lt;=200,'Crop Budget (Main)'!K14&lt;=70,L14&lt;=29),95,IF(AND(M8&lt;=200,'Crop Budget (Main)'!K14&lt;=80,L14&lt;=29),100,IF(AND(M8&lt;=200,'Crop Budget (Main)'!K14&lt;=90,L14&lt;=29),105,IF(AND(M8&lt;=200,'Crop Budget (Main)'!K14&gt;90,L14&lt;=29),105</t>
  </si>
  <si>
    <t>Net Farm Income</t>
  </si>
  <si>
    <t>Enter</t>
  </si>
  <si>
    <t>Fertilizer Products &amp; Pricing</t>
  </si>
  <si>
    <t>Nutrient Removal</t>
  </si>
  <si>
    <t>Soil Test Based Recs</t>
  </si>
  <si>
    <t>Select Previous Crop</t>
  </si>
  <si>
    <t>----</t>
  </si>
  <si>
    <t>Days Before Incorporation</t>
  </si>
  <si>
    <t>0-1 days</t>
  </si>
  <si>
    <t>4-7 days</t>
  </si>
  <si>
    <t>Manure (solid)</t>
  </si>
  <si>
    <t>Manure (liquid)</t>
  </si>
  <si>
    <t>&gt;7 days</t>
  </si>
  <si>
    <t>2-3 days</t>
  </si>
  <si>
    <t>Retention Factor</t>
  </si>
  <si>
    <t>Manure Nitrogen Multiplier (wheat)</t>
  </si>
  <si>
    <t>Manure Nitrogen Multiplier (soybeans)</t>
  </si>
  <si>
    <t>Manure Nitrogen Multiplier (corn)</t>
  </si>
  <si>
    <t>CRP land</t>
  </si>
  <si>
    <t>Dry edible beans</t>
  </si>
  <si>
    <t>Grass hay</t>
  </si>
  <si>
    <t>Clover-grass hay</t>
  </si>
  <si>
    <t>Wheat + legume</t>
  </si>
  <si>
    <t>Oats + legume</t>
  </si>
  <si>
    <t>Barley + legume</t>
  </si>
  <si>
    <t>Trefoil, established</t>
  </si>
  <si>
    <t>Clover, seeding</t>
  </si>
  <si>
    <t>Clover, established</t>
  </si>
  <si>
    <t>Alfalfa, seeding</t>
  </si>
  <si>
    <t>Alfalfa, established</t>
  </si>
  <si>
    <t>Select Option Below</t>
  </si>
  <si>
    <t>Sales of breeding livestock</t>
  </si>
  <si>
    <t>Withdrawals from hedging accounts</t>
  </si>
  <si>
    <t>Sales of purchased livestock for resale</t>
  </si>
  <si>
    <t>Sales of market livestock, crops, etc.</t>
  </si>
  <si>
    <t>Cooperative distributions paid</t>
  </si>
  <si>
    <t>Agricultural program payments</t>
  </si>
  <si>
    <t xml:space="preserve">Crop insurance proceeds </t>
  </si>
  <si>
    <t>Custom hire income</t>
  </si>
  <si>
    <t>Other income</t>
  </si>
  <si>
    <t>Cash Income</t>
  </si>
  <si>
    <t>Car, truck expenses</t>
  </si>
  <si>
    <t>Chemicals</t>
  </si>
  <si>
    <t>Conservation expenses</t>
  </si>
  <si>
    <t>Custom hire</t>
  </si>
  <si>
    <t>Labor hired</t>
  </si>
  <si>
    <t xml:space="preserve">Utilities </t>
  </si>
  <si>
    <t>Fertilizer and lime</t>
  </si>
  <si>
    <t>Feed</t>
  </si>
  <si>
    <t xml:space="preserve">Freight and trucking </t>
  </si>
  <si>
    <t xml:space="preserve">Pension abd profit-share plans </t>
  </si>
  <si>
    <t xml:space="preserve">Gasoline, fuel, and oil </t>
  </si>
  <si>
    <t xml:space="preserve">Rent or lease payments </t>
  </si>
  <si>
    <t xml:space="preserve">Repairs and maintenance </t>
  </si>
  <si>
    <t xml:space="preserve">Seeds and plants </t>
  </si>
  <si>
    <t xml:space="preserve">Storage and warehousing </t>
  </si>
  <si>
    <t>Taxes</t>
  </si>
  <si>
    <t>Veterinary, breeding, and medicine</t>
  </si>
  <si>
    <t>Depreciation</t>
  </si>
  <si>
    <t>Income Statement</t>
  </si>
  <si>
    <t>Cash Expenses</t>
  </si>
  <si>
    <t>Farm Name</t>
  </si>
  <si>
    <t>Year</t>
  </si>
  <si>
    <t>Accounts receivable</t>
  </si>
  <si>
    <t>Prepaids and Supplies</t>
  </si>
  <si>
    <t>Crops and feed inventory</t>
  </si>
  <si>
    <t>Growing crops</t>
  </si>
  <si>
    <t>Breeding livestock</t>
  </si>
  <si>
    <t>Accounts Payable</t>
  </si>
  <si>
    <t>Other Assets</t>
  </si>
  <si>
    <t>Hedging Account Balances</t>
  </si>
  <si>
    <t>Beginning</t>
  </si>
  <si>
    <t>Ending</t>
  </si>
  <si>
    <t>INCOME ADJUSTMENTS</t>
  </si>
  <si>
    <t>Market Livestock</t>
  </si>
  <si>
    <r>
      <t xml:space="preserve">Employee benefits </t>
    </r>
    <r>
      <rPr>
        <sz val="12"/>
        <color rgb="FF000000"/>
        <rFont val="Calibri"/>
        <family val="2"/>
        <scheme val="minor"/>
      </rPr>
      <t>(exclude pension or profit sharing)</t>
    </r>
  </si>
  <si>
    <r>
      <t xml:space="preserve">Insurance </t>
    </r>
    <r>
      <rPr>
        <sz val="12"/>
        <color rgb="FF000000"/>
        <rFont val="Calibri"/>
        <family val="2"/>
        <scheme val="minor"/>
      </rPr>
      <t>(other than health)</t>
    </r>
  </si>
  <si>
    <r>
      <t xml:space="preserve">Mortgage </t>
    </r>
    <r>
      <rPr>
        <sz val="12"/>
        <color rgb="FF000000"/>
        <rFont val="Calibri"/>
        <family val="2"/>
        <scheme val="minor"/>
      </rPr>
      <t>(paid to banks)</t>
    </r>
  </si>
  <si>
    <r>
      <t xml:space="preserve">Net adjustment </t>
    </r>
    <r>
      <rPr>
        <sz val="12"/>
        <rFont val="Calibri"/>
        <family val="2"/>
        <scheme val="minor"/>
      </rPr>
      <t>(ending-beginning)</t>
    </r>
  </si>
  <si>
    <t>Subtotal of income adjustments</t>
  </si>
  <si>
    <t>Adjusted Total Gross Revenue</t>
  </si>
  <si>
    <t>EXPENSE ADJUSTMENTS</t>
  </si>
  <si>
    <t>(from balance sheets)</t>
  </si>
  <si>
    <t>Total Cash Expenses</t>
  </si>
  <si>
    <t>Adjusted Total Expenses</t>
  </si>
  <si>
    <t>Net Cash Income</t>
  </si>
  <si>
    <t>Net Operating Profit</t>
  </si>
  <si>
    <t>Prepared by: Jon LaPorte, Farm Business Management Educator</t>
  </si>
  <si>
    <t>Suite 116, 120 N. Broadway, Cassopolis, MI 49031</t>
  </si>
  <si>
    <t>Income Statement Template</t>
  </si>
  <si>
    <t>Each TAB represents a different type of income statement (or assistance tool)</t>
  </si>
  <si>
    <t>Income Statement (Tax View)</t>
  </si>
  <si>
    <r>
      <t xml:space="preserve">NOTE: </t>
    </r>
    <r>
      <rPr>
        <sz val="12"/>
        <color theme="1"/>
        <rFont val="Calibri"/>
        <family val="2"/>
        <scheme val="minor"/>
      </rPr>
      <t>This should reflect the same income and expenses show on the farm's Schedule F income tax return.</t>
    </r>
  </si>
  <si>
    <t>Income Statement (Production)</t>
  </si>
  <si>
    <t>All income generated by the production year is included:</t>
  </si>
  <si>
    <t>All expenses incurred by the production year is included:</t>
  </si>
  <si>
    <t>Assists in calculating the "economic depreciation" for the farm operation.  Information needed includes:</t>
  </si>
  <si>
    <t>This tab allows creation of a statement based on income and expenses solely for the production year</t>
  </si>
  <si>
    <t>This tab allows creation of a statement using only "cash transactions" within a calendar or fiscal year</t>
  </si>
  <si>
    <t>- Beginning year value of farm machinery, vehicles, and buildings</t>
  </si>
  <si>
    <t xml:space="preserve">- Investment in growing crops </t>
  </si>
  <si>
    <t>- Accounts receivable</t>
  </si>
  <si>
    <t>- Crop inventories</t>
  </si>
  <si>
    <t>- Breeding and marketing livestock inventories</t>
  </si>
  <si>
    <t>- Hedging accounts</t>
  </si>
  <si>
    <t>- Other assets</t>
  </si>
  <si>
    <t>- Prepaid expenses or supplies</t>
  </si>
  <si>
    <t>- Accounts payable (i.e., bills)</t>
  </si>
  <si>
    <t>- Purchase values of any farm machinery, vehicles, or buildings</t>
  </si>
  <si>
    <t>- Sale values of any farm machinery, vehicles, or buildings</t>
  </si>
  <si>
    <r>
      <t xml:space="preserve">Information needed is obtained from balance sheets to begin and end the production year </t>
    </r>
    <r>
      <rPr>
        <i/>
        <sz val="12"/>
        <color theme="1"/>
        <rFont val="Calibri"/>
        <family val="2"/>
        <scheme val="minor"/>
      </rPr>
      <t>(i.e., 12-31-2021 and 12-31-2022 balance sheets)</t>
    </r>
  </si>
  <si>
    <t>Provided by University of Minnesota and the Center for Farm Financial Management</t>
  </si>
  <si>
    <r>
      <t xml:space="preserve">- Percentage of depreciation used on farm machinery, vehicles, and buildings </t>
    </r>
    <r>
      <rPr>
        <i/>
        <sz val="11"/>
        <color theme="1"/>
        <rFont val="Calibri"/>
        <family val="2"/>
        <scheme val="minor"/>
      </rPr>
      <t>(recommended %'s provided by Center for Farm Financial Management)</t>
    </r>
  </si>
  <si>
    <t>Iowa State University's Your Farm Income Statement C3-56</t>
  </si>
  <si>
    <t>FINPACK - University of Minnesota/Center for Farm Financial Management</t>
  </si>
  <si>
    <t>The Income Statement Template draws design and content inspiration from:</t>
  </si>
  <si>
    <r>
      <t xml:space="preserve">Other expenses </t>
    </r>
    <r>
      <rPr>
        <sz val="12"/>
        <color rgb="FF000000"/>
        <rFont val="Calibri"/>
        <family val="2"/>
        <scheme val="minor"/>
      </rPr>
      <t>(specify)</t>
    </r>
    <r>
      <rPr>
        <sz val="14"/>
        <color rgb="FF000000"/>
        <rFont val="Calibri"/>
        <family val="2"/>
        <scheme val="minor"/>
      </rPr>
      <t>:</t>
    </r>
  </si>
  <si>
    <t>IRS Form 1040 - Schedule F: Profit or Loss From Farming</t>
  </si>
  <si>
    <t>Farm Financial Scorecard Document</t>
  </si>
  <si>
    <t>Strong</t>
  </si>
  <si>
    <t>Vulnerable</t>
  </si>
  <si>
    <t>Farm Financial Scorecard</t>
  </si>
  <si>
    <t>Farm</t>
  </si>
  <si>
    <t>Profitability</t>
  </si>
  <si>
    <t>Operating Profit Margin Ratio</t>
  </si>
  <si>
    <t>Gross Income</t>
  </si>
  <si>
    <t>Value of Farm Production Calculation</t>
  </si>
  <si>
    <t>(-) Feeder Livestock Purchased</t>
  </si>
  <si>
    <t>(-) Purchased Feed</t>
  </si>
  <si>
    <t>(+/-) Change in Inventories</t>
  </si>
  <si>
    <t>Value of Unpaid Operator Labor &amp; Management</t>
  </si>
  <si>
    <t>(Enter Own Value Below or Keep Existing Formula)</t>
  </si>
  <si>
    <t>Financial Efficiency</t>
  </si>
  <si>
    <t>Operating Expense Ratio</t>
  </si>
  <si>
    <t>Depreciation Expense Ratio</t>
  </si>
  <si>
    <t>Interest Expense Ratio</t>
  </si>
  <si>
    <t>Net Farm Income Ratio</t>
  </si>
  <si>
    <t xml:space="preserve">This represents how much a farm operator is valued for their unpaid labor and management. It serves as an opportunity cost for if the farm operator were to seek another job of similar skill and labor requirements. </t>
  </si>
  <si>
    <t>For sole proprietors and partnerships, the recommendation is: $30,000/full time operator plus 5% of value of farm production.</t>
  </si>
  <si>
    <t>Wage per full time operator</t>
  </si>
  <si>
    <t>= Value of Farm Production (VFP)</t>
  </si>
  <si>
    <t>5% of VFP</t>
  </si>
  <si>
    <t># of full time operators</t>
  </si>
  <si>
    <t>Efficiency Ratio Total</t>
  </si>
  <si>
    <t>Financial Ratios</t>
  </si>
  <si>
    <t xml:space="preserve">This tab calculates ratios based on profitability and financial efficiency.  </t>
  </si>
  <si>
    <r>
      <t xml:space="preserve">NOTE: </t>
    </r>
    <r>
      <rPr>
        <sz val="12"/>
        <color theme="1"/>
        <rFont val="Calibri"/>
        <family val="2"/>
        <scheme val="minor"/>
      </rPr>
      <t>Ratios are based on Farm Financial Scorecard from Center for Farm Financial Management, with link provided on page.</t>
    </r>
  </si>
  <si>
    <t>For calculating Operating Profit Margin Ratio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</si>
</sst>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_(&quot;$&quot;* #,##0_);_(&quot;$&quot;* \(#,##0\);_(&quot;$&quot;* &quot;-&quot;??_);_(@_)"/>
    <numFmt numFmtId="169" formatCode="0.0%"/>
  </numFmts>
  <fonts count="43">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4"/>
      <color theme="1"/>
      <name val="Calibri"/>
      <family val="2"/>
      <scheme val="minor"/>
    </font>
    <font>
      <b/>
      <sz val="12"/>
      <name val="Calibri"/>
      <family val="2"/>
      <scheme val="minor"/>
    </font>
    <font>
      <b/>
      <sz val="12"/>
      <color theme="1"/>
      <name val="Calibri"/>
      <family val="2"/>
      <scheme val="minor"/>
    </font>
    <font>
      <sz val="12"/>
      <color rgb="FFFF0000"/>
      <name val="Calibri"/>
      <family val="2"/>
      <scheme val="minor"/>
    </font>
    <font>
      <b/>
      <sz val="12"/>
      <color rgb="FFFF0000"/>
      <name val="Calibri"/>
      <family val="2"/>
      <scheme val="minor"/>
    </font>
    <font>
      <sz val="10"/>
      <color theme="1"/>
      <name val="Calibri"/>
      <family val="2"/>
      <scheme val="minor"/>
    </font>
    <font>
      <sz val="14"/>
      <color theme="1"/>
      <name val="Calibri"/>
      <family val="2"/>
      <scheme val="minor"/>
    </font>
    <font>
      <b/>
      <sz val="14"/>
      <name val="Calibri"/>
      <family val="2"/>
      <scheme val="minor"/>
    </font>
    <font>
      <sz val="14"/>
      <color rgb="FFFF0000"/>
      <name val="Calibri"/>
      <family val="2"/>
      <scheme val="minor"/>
    </font>
    <font>
      <sz val="14"/>
      <name val="Calibri"/>
      <family val="2"/>
      <scheme val="minor"/>
    </font>
    <font>
      <b/>
      <sz val="20"/>
      <color theme="0"/>
      <name val="Calibri"/>
      <family val="2"/>
      <scheme val="minor"/>
    </font>
    <font>
      <b/>
      <sz val="14"/>
      <color theme="0"/>
      <name val="Calibri"/>
      <family val="2"/>
      <scheme val="minor"/>
    </font>
    <font>
      <b/>
      <sz val="16"/>
      <color theme="0"/>
      <name val="Calibri"/>
      <family val="2"/>
      <scheme val="minor"/>
    </font>
    <font>
      <sz val="12"/>
      <name val="Calibri"/>
      <family val="2"/>
      <scheme val="minor"/>
    </font>
    <font>
      <b/>
      <sz val="12"/>
      <color theme="0"/>
      <name val="Calibri"/>
      <family val="2"/>
      <scheme val="minor"/>
    </font>
    <font>
      <sz val="11"/>
      <color theme="4" tint="-0.249977111117893"/>
      <name val="Calibri"/>
      <family val="2"/>
      <scheme val="minor"/>
    </font>
    <font>
      <i/>
      <sz val="12"/>
      <color theme="1"/>
      <name val="Calibri"/>
      <family val="2"/>
      <scheme val="minor"/>
    </font>
    <font>
      <b/>
      <sz val="12"/>
      <color theme="4" tint="-0.249977111117893"/>
      <name val="Calibri"/>
      <family val="2"/>
      <scheme val="minor"/>
    </font>
    <font>
      <sz val="14"/>
      <color theme="6" tint="0.59999389629810485"/>
      <name val="Calibri"/>
      <family val="2"/>
      <scheme val="minor"/>
    </font>
    <font>
      <u/>
      <sz val="11"/>
      <color theme="10"/>
      <name val="Calibri"/>
      <family val="2"/>
      <scheme val="minor"/>
    </font>
    <font>
      <i/>
      <sz val="12"/>
      <color rgb="FF18453B"/>
      <name val="Calibri"/>
      <family val="2"/>
      <scheme val="minor"/>
    </font>
    <font>
      <b/>
      <sz val="14"/>
      <color theme="4" tint="-0.249977111117893"/>
      <name val="Calibri"/>
      <family val="2"/>
      <scheme val="minor"/>
    </font>
    <font>
      <i/>
      <sz val="14"/>
      <color theme="1"/>
      <name val="Calibri"/>
      <family val="2"/>
      <scheme val="minor"/>
    </font>
    <font>
      <i/>
      <sz val="14"/>
      <name val="Calibri"/>
      <family val="2"/>
      <scheme val="minor"/>
    </font>
    <font>
      <b/>
      <i/>
      <sz val="14"/>
      <color rgb="FF18453B"/>
      <name val="Calibri"/>
      <family val="2"/>
      <scheme val="minor"/>
    </font>
    <font>
      <b/>
      <i/>
      <sz val="14"/>
      <color theme="1"/>
      <name val="Calibri"/>
      <family val="2"/>
      <scheme val="minor"/>
    </font>
    <font>
      <u/>
      <sz val="12"/>
      <color theme="10"/>
      <name val="Calibri"/>
      <family val="2"/>
      <scheme val="minor"/>
    </font>
    <font>
      <sz val="8"/>
      <name val="Calibri"/>
      <family val="2"/>
      <scheme val="minor"/>
    </font>
    <font>
      <b/>
      <sz val="11"/>
      <color theme="0"/>
      <name val="Calibri"/>
      <family val="2"/>
      <scheme val="minor"/>
    </font>
    <font>
      <i/>
      <sz val="11"/>
      <color theme="1"/>
      <name val="Calibri"/>
      <family val="2"/>
      <scheme val="minor"/>
    </font>
    <font>
      <sz val="12"/>
      <name val="Arial MT"/>
    </font>
    <font>
      <sz val="14"/>
      <color rgb="FF000000"/>
      <name val="Calibri"/>
      <family val="2"/>
      <scheme val="minor"/>
    </font>
    <font>
      <sz val="14"/>
      <color rgb="FF18453B"/>
      <name val="Calibri"/>
      <family val="2"/>
      <scheme val="minor"/>
    </font>
    <font>
      <b/>
      <sz val="16"/>
      <color theme="4" tint="-0.249977111117893"/>
      <name val="Calibri"/>
      <family val="2"/>
      <scheme val="minor"/>
    </font>
    <font>
      <sz val="14"/>
      <color indexed="8"/>
      <name val="Calibri"/>
      <family val="2"/>
      <scheme val="minor"/>
    </font>
    <font>
      <sz val="12"/>
      <color rgb="FF000000"/>
      <name val="Calibri"/>
      <family val="2"/>
      <scheme val="minor"/>
    </font>
    <font>
      <sz val="11"/>
      <color theme="0"/>
      <name val="Calibri"/>
      <family val="2"/>
      <scheme val="minor"/>
    </font>
    <font>
      <b/>
      <u/>
      <sz val="14"/>
      <color theme="10"/>
      <name val="Calibri"/>
      <family val="2"/>
      <scheme val="minor"/>
    </font>
    <font>
      <sz val="14"/>
      <color theme="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18453B"/>
        <bgColor indexed="64"/>
      </patternFill>
    </fill>
    <fill>
      <patternFill patternType="solid">
        <fgColor rgb="FFFFFFFF"/>
        <bgColor rgb="FFFFFFFF"/>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tint="-0.249977111117893"/>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medium">
        <color indexed="64"/>
      </top>
      <bottom style="thin">
        <color indexed="64"/>
      </bottom>
      <diagonal/>
    </border>
    <border>
      <left style="medium">
        <color indexed="64"/>
      </left>
      <right/>
      <top/>
      <bottom style="double">
        <color indexed="64"/>
      </bottom>
      <diagonal/>
    </border>
    <border>
      <left style="medium">
        <color indexed="64"/>
      </left>
      <right style="thin">
        <color indexed="64"/>
      </right>
      <top style="double">
        <color indexed="64"/>
      </top>
      <bottom style="double">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double">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23" fillId="0" borderId="0" applyNumberFormat="0" applyFill="0" applyBorder="0" applyAlignment="0" applyProtection="0"/>
    <xf numFmtId="37" fontId="34" fillId="6" borderId="0"/>
  </cellStyleXfs>
  <cellXfs count="239">
    <xf numFmtId="0" fontId="0" fillId="0" borderId="0" xfId="0"/>
    <xf numFmtId="44" fontId="0" fillId="0" borderId="0" xfId="0" applyNumberFormat="1"/>
    <xf numFmtId="0" fontId="3" fillId="0" borderId="0" xfId="0" applyFont="1"/>
    <xf numFmtId="0" fontId="0" fillId="0" borderId="0" xfId="0" applyAlignment="1">
      <alignment horizontal="center"/>
    </xf>
    <xf numFmtId="0" fontId="15" fillId="0" borderId="0" xfId="0" applyFont="1"/>
    <xf numFmtId="0" fontId="20" fillId="0" borderId="15" xfId="0" applyFont="1" applyBorder="1" applyAlignment="1">
      <alignment horizontal="left"/>
    </xf>
    <xf numFmtId="0" fontId="10" fillId="0" borderId="0" xfId="0" applyFont="1" applyProtection="1">
      <protection locked="0"/>
    </xf>
    <xf numFmtId="0" fontId="12" fillId="0" borderId="1" xfId="0" applyFont="1" applyBorder="1"/>
    <xf numFmtId="0" fontId="12" fillId="0" borderId="2" xfId="0" applyFont="1" applyBorder="1"/>
    <xf numFmtId="0" fontId="10" fillId="0" borderId="3" xfId="0" applyFont="1" applyBorder="1"/>
    <xf numFmtId="0" fontId="10" fillId="0" borderId="0" xfId="0" applyFont="1"/>
    <xf numFmtId="0" fontId="4" fillId="0" borderId="22" xfId="0" applyFont="1" applyBorder="1"/>
    <xf numFmtId="164" fontId="10" fillId="0" borderId="5" xfId="0" applyNumberFormat="1" applyFont="1" applyBorder="1" applyProtection="1">
      <protection locked="0"/>
    </xf>
    <xf numFmtId="0" fontId="10" fillId="0" borderId="14" xfId="0" applyFont="1" applyBorder="1" applyProtection="1">
      <protection locked="0"/>
    </xf>
    <xf numFmtId="0" fontId="3" fillId="0" borderId="15" xfId="0" applyFont="1" applyBorder="1"/>
    <xf numFmtId="0" fontId="9" fillId="0" borderId="15" xfId="0" applyFont="1" applyBorder="1" applyAlignment="1">
      <alignment horizontal="left"/>
    </xf>
    <xf numFmtId="0" fontId="9" fillId="0" borderId="15" xfId="0" applyFont="1" applyBorder="1" applyAlignment="1" applyProtection="1">
      <alignment horizontal="left"/>
      <protection locked="0"/>
    </xf>
    <xf numFmtId="0" fontId="10" fillId="0" borderId="5" xfId="0" applyFont="1" applyBorder="1" applyProtection="1">
      <protection locked="0"/>
    </xf>
    <xf numFmtId="0" fontId="5" fillId="4" borderId="2" xfId="0" applyFont="1" applyFill="1" applyBorder="1" applyAlignment="1">
      <alignment horizontal="center" vertical="top"/>
    </xf>
    <xf numFmtId="0" fontId="5" fillId="4" borderId="0" xfId="0" applyFont="1" applyFill="1" applyAlignment="1">
      <alignment horizontal="center" vertical="top"/>
    </xf>
    <xf numFmtId="0" fontId="5" fillId="4" borderId="10" xfId="0" applyFont="1" applyFill="1" applyBorder="1" applyAlignment="1">
      <alignment horizontal="right" vertical="center"/>
    </xf>
    <xf numFmtId="0" fontId="5" fillId="4" borderId="11" xfId="0" applyFont="1" applyFill="1" applyBorder="1" applyAlignment="1">
      <alignment horizontal="right" vertical="center"/>
    </xf>
    <xf numFmtId="0" fontId="5" fillId="4" borderId="1" xfId="0" applyFont="1" applyFill="1" applyBorder="1" applyAlignment="1">
      <alignment horizontal="right" vertical="center"/>
    </xf>
    <xf numFmtId="0" fontId="5" fillId="4" borderId="2" xfId="0" applyFont="1" applyFill="1" applyBorder="1" applyAlignment="1">
      <alignment horizontal="right" vertical="center"/>
    </xf>
    <xf numFmtId="0" fontId="5" fillId="4" borderId="2" xfId="0" applyFont="1" applyFill="1" applyBorder="1" applyAlignment="1">
      <alignment horizontal="right" vertical="top"/>
    </xf>
    <xf numFmtId="0" fontId="5" fillId="4" borderId="11" xfId="0" applyFont="1" applyFill="1" applyBorder="1" applyAlignment="1">
      <alignment horizontal="right" vertical="top"/>
    </xf>
    <xf numFmtId="0" fontId="3" fillId="4" borderId="4" xfId="0" applyFont="1" applyFill="1" applyBorder="1" applyAlignment="1">
      <alignment horizontal="right"/>
    </xf>
    <xf numFmtId="0" fontId="3" fillId="4" borderId="0" xfId="0" applyFont="1" applyFill="1"/>
    <xf numFmtId="0" fontId="0" fillId="4" borderId="0" xfId="0" applyFill="1"/>
    <xf numFmtId="0" fontId="0" fillId="4" borderId="5" xfId="0" applyFill="1" applyBorder="1"/>
    <xf numFmtId="0" fontId="6" fillId="4" borderId="4" xfId="0" applyFont="1" applyFill="1" applyBorder="1" applyAlignment="1">
      <alignment horizontal="right"/>
    </xf>
    <xf numFmtId="0" fontId="6" fillId="4" borderId="0" xfId="0" applyFont="1" applyFill="1"/>
    <xf numFmtId="0" fontId="2" fillId="4" borderId="0" xfId="0" applyFont="1" applyFill="1"/>
    <xf numFmtId="0" fontId="2" fillId="4" borderId="5" xfId="0" applyFont="1" applyFill="1" applyBorder="1"/>
    <xf numFmtId="0" fontId="8" fillId="4" borderId="0" xfId="0" applyFont="1" applyFill="1" applyAlignment="1">
      <alignment horizontal="right"/>
    </xf>
    <xf numFmtId="0" fontId="0" fillId="4" borderId="10" xfId="0" applyFill="1" applyBorder="1"/>
    <xf numFmtId="0" fontId="0" fillId="4" borderId="11" xfId="0" applyFill="1" applyBorder="1"/>
    <xf numFmtId="0" fontId="0" fillId="4" borderId="6" xfId="0" applyFill="1" applyBorder="1"/>
    <xf numFmtId="0" fontId="3" fillId="4" borderId="0" xfId="0" applyFont="1" applyFill="1" applyAlignment="1">
      <alignment horizontal="center" vertical="center" wrapText="1"/>
    </xf>
    <xf numFmtId="0" fontId="3" fillId="4" borderId="5" xfId="0" applyFont="1" applyFill="1" applyBorder="1" applyAlignment="1">
      <alignment horizontal="center" vertical="center" wrapText="1"/>
    </xf>
    <xf numFmtId="44" fontId="0" fillId="0" borderId="0" xfId="0" applyNumberFormat="1" applyProtection="1">
      <protection locked="0"/>
    </xf>
    <xf numFmtId="0" fontId="20" fillId="0" borderId="0" xfId="0" applyFont="1" applyAlignment="1">
      <alignment horizontal="left" indent="2"/>
    </xf>
    <xf numFmtId="0" fontId="9" fillId="0" borderId="0" xfId="0" applyFont="1" applyAlignment="1">
      <alignment horizontal="left" indent="2"/>
    </xf>
    <xf numFmtId="0" fontId="9" fillId="0" borderId="0" xfId="0" applyFont="1" applyAlignment="1" applyProtection="1">
      <alignment horizontal="left" indent="2"/>
      <protection locked="0"/>
    </xf>
    <xf numFmtId="0" fontId="10" fillId="0" borderId="10" xfId="0" applyFont="1" applyBorder="1" applyProtection="1">
      <protection locked="0"/>
    </xf>
    <xf numFmtId="0" fontId="10" fillId="0" borderId="11" xfId="0" applyFont="1" applyBorder="1" applyProtection="1">
      <protection locked="0"/>
    </xf>
    <xf numFmtId="0" fontId="10" fillId="0" borderId="6" xfId="0" applyFont="1" applyBorder="1" applyProtection="1">
      <protection locked="0"/>
    </xf>
    <xf numFmtId="0" fontId="10" fillId="0" borderId="0" xfId="0" applyFont="1" applyAlignment="1">
      <alignment horizontal="center"/>
    </xf>
    <xf numFmtId="2" fontId="19" fillId="0" borderId="0" xfId="0" applyNumberFormat="1" applyFont="1" applyAlignment="1">
      <alignment horizontal="center"/>
    </xf>
    <xf numFmtId="0" fontId="16" fillId="5" borderId="10" xfId="0" applyFont="1" applyFill="1" applyBorder="1"/>
    <xf numFmtId="0" fontId="16" fillId="5" borderId="11" xfId="0" applyFont="1" applyFill="1" applyBorder="1"/>
    <xf numFmtId="0" fontId="16" fillId="5" borderId="6" xfId="0" applyFont="1" applyFill="1" applyBorder="1"/>
    <xf numFmtId="0" fontId="14" fillId="0" borderId="0" xfId="0" applyFont="1"/>
    <xf numFmtId="49" fontId="0" fillId="0" borderId="0" xfId="0" applyNumberFormat="1"/>
    <xf numFmtId="0" fontId="0" fillId="0" borderId="0" xfId="0" quotePrefix="1"/>
    <xf numFmtId="0" fontId="10" fillId="0" borderId="31" xfId="0" applyFont="1" applyBorder="1" applyAlignment="1">
      <alignment vertical="center"/>
    </xf>
    <xf numFmtId="44" fontId="25" fillId="3" borderId="13" xfId="1" applyFont="1" applyFill="1" applyBorder="1" applyAlignment="1" applyProtection="1">
      <alignment horizontal="center" vertical="center"/>
      <protection locked="0"/>
    </xf>
    <xf numFmtId="44" fontId="4" fillId="0" borderId="19" xfId="0" applyNumberFormat="1" applyFont="1" applyBorder="1" applyAlignment="1">
      <alignment horizontal="center"/>
    </xf>
    <xf numFmtId="0" fontId="3" fillId="0" borderId="22" xfId="0" applyFont="1" applyBorder="1" applyAlignment="1">
      <alignment horizontal="center"/>
    </xf>
    <xf numFmtId="44" fontId="36" fillId="0" borderId="29" xfId="0" applyNumberFormat="1" applyFont="1" applyBorder="1" applyAlignment="1">
      <alignment horizontal="center"/>
    </xf>
    <xf numFmtId="0" fontId="6" fillId="0" borderId="0" xfId="0" applyFont="1"/>
    <xf numFmtId="0" fontId="19" fillId="0" borderId="21" xfId="0" applyFont="1" applyBorder="1" applyAlignment="1">
      <alignment horizontal="center"/>
    </xf>
    <xf numFmtId="0" fontId="6" fillId="0" borderId="0" xfId="0" applyFont="1" applyAlignment="1">
      <alignment vertical="center"/>
    </xf>
    <xf numFmtId="44" fontId="25" fillId="3" borderId="24" xfId="1" applyFont="1" applyFill="1" applyBorder="1" applyAlignment="1" applyProtection="1">
      <alignment horizontal="center" vertical="center"/>
      <protection locked="0"/>
    </xf>
    <xf numFmtId="44" fontId="4" fillId="0" borderId="20" xfId="0" applyNumberFormat="1" applyFont="1" applyBorder="1" applyAlignment="1">
      <alignment horizontal="center"/>
    </xf>
    <xf numFmtId="8" fontId="10" fillId="0" borderId="21" xfId="0" applyNumberFormat="1" applyFont="1" applyBorder="1" applyAlignment="1">
      <alignment horizontal="center"/>
    </xf>
    <xf numFmtId="0" fontId="4" fillId="0" borderId="0" xfId="0" applyFont="1"/>
    <xf numFmtId="8" fontId="22" fillId="0" borderId="21" xfId="0" applyNumberFormat="1" applyFont="1" applyBorder="1" applyAlignment="1">
      <alignment horizontal="center"/>
    </xf>
    <xf numFmtId="0" fontId="6" fillId="0" borderId="0" xfId="0" applyFont="1" applyAlignment="1">
      <alignment horizontal="left"/>
    </xf>
    <xf numFmtId="0" fontId="25" fillId="3" borderId="35" xfId="1" applyNumberFormat="1" applyFont="1" applyFill="1" applyBorder="1" applyAlignment="1" applyProtection="1">
      <alignment horizontal="left" vertical="center"/>
      <protection locked="0"/>
    </xf>
    <xf numFmtId="44" fontId="36" fillId="0" borderId="34" xfId="0" applyNumberFormat="1" applyFont="1" applyBorder="1" applyAlignment="1">
      <alignment horizontal="center"/>
    </xf>
    <xf numFmtId="0" fontId="24" fillId="0" borderId="0" xfId="0" applyFont="1"/>
    <xf numFmtId="44" fontId="28" fillId="0" borderId="34" xfId="0" applyNumberFormat="1" applyFont="1" applyBorder="1" applyAlignment="1">
      <alignment horizontal="center"/>
    </xf>
    <xf numFmtId="0" fontId="14" fillId="5" borderId="10" xfId="0" applyFont="1" applyFill="1" applyBorder="1" applyAlignment="1">
      <alignment vertical="center"/>
    </xf>
    <xf numFmtId="0" fontId="14" fillId="5" borderId="11" xfId="0" applyFont="1" applyFill="1" applyBorder="1" applyAlignment="1">
      <alignment vertical="center"/>
    </xf>
    <xf numFmtId="0" fontId="28" fillId="0" borderId="4" xfId="0" applyFont="1" applyBorder="1"/>
    <xf numFmtId="44" fontId="28" fillId="0" borderId="5" xfId="0" applyNumberFormat="1" applyFont="1" applyBorder="1" applyAlignment="1">
      <alignment horizontal="center"/>
    </xf>
    <xf numFmtId="0" fontId="37" fillId="2" borderId="18" xfId="0" applyFont="1" applyFill="1" applyBorder="1" applyAlignment="1" applyProtection="1">
      <alignment horizontal="center" vertical="center"/>
      <protection locked="0"/>
    </xf>
    <xf numFmtId="0" fontId="7" fillId="0" borderId="25" xfId="0" applyFont="1" applyBorder="1" applyAlignment="1">
      <alignment horizontal="center"/>
    </xf>
    <xf numFmtId="0" fontId="25" fillId="2" borderId="36" xfId="0" applyFont="1" applyFill="1" applyBorder="1" applyAlignment="1" applyProtection="1">
      <alignment horizontal="center" vertical="center"/>
      <protection locked="0"/>
    </xf>
    <xf numFmtId="44" fontId="13" fillId="0" borderId="0" xfId="0" applyNumberFormat="1" applyFont="1" applyAlignment="1">
      <alignment horizontal="center"/>
    </xf>
    <xf numFmtId="0" fontId="3" fillId="0" borderId="0" xfId="0" applyFont="1" applyAlignment="1">
      <alignment horizontal="center"/>
    </xf>
    <xf numFmtId="44" fontId="36" fillId="0" borderId="41" xfId="0" applyNumberFormat="1" applyFont="1" applyBorder="1" applyAlignment="1">
      <alignment horizontal="center"/>
    </xf>
    <xf numFmtId="0" fontId="10" fillId="0" borderId="32" xfId="0" applyFont="1" applyBorder="1" applyAlignment="1">
      <alignment vertical="center"/>
    </xf>
    <xf numFmtId="0" fontId="3" fillId="0" borderId="31" xfId="0" applyFont="1" applyBorder="1" applyAlignment="1">
      <alignment vertical="center"/>
    </xf>
    <xf numFmtId="0" fontId="29" fillId="2" borderId="33" xfId="0" applyFont="1" applyFill="1" applyBorder="1" applyAlignment="1">
      <alignment horizontal="center" vertical="center"/>
    </xf>
    <xf numFmtId="0" fontId="4" fillId="2" borderId="30" xfId="0" applyFont="1" applyFill="1" applyBorder="1" applyAlignment="1">
      <alignment horizontal="center" vertical="center"/>
    </xf>
    <xf numFmtId="37" fontId="35" fillId="6" borderId="35" xfId="4" applyFont="1" applyBorder="1" applyAlignment="1">
      <alignment vertical="center"/>
    </xf>
    <xf numFmtId="0" fontId="10" fillId="0" borderId="39" xfId="0" applyFont="1" applyBorder="1" applyAlignment="1">
      <alignment vertical="center"/>
    </xf>
    <xf numFmtId="0" fontId="28" fillId="0" borderId="40" xfId="0" applyFont="1" applyBorder="1" applyAlignment="1">
      <alignment vertical="center"/>
    </xf>
    <xf numFmtId="0" fontId="10" fillId="0" borderId="0" xfId="0" applyFont="1" applyAlignment="1" applyProtection="1">
      <alignment vertical="center"/>
      <protection locked="0"/>
    </xf>
    <xf numFmtId="44" fontId="10" fillId="0" borderId="13" xfId="0" applyNumberFormat="1" applyFont="1" applyBorder="1" applyAlignment="1">
      <alignment vertical="center"/>
    </xf>
    <xf numFmtId="37" fontId="38" fillId="6" borderId="13" xfId="4" applyFont="1" applyBorder="1" applyAlignment="1">
      <alignment vertical="center"/>
    </xf>
    <xf numFmtId="0" fontId="10" fillId="0" borderId="13" xfId="0" applyFont="1" applyBorder="1" applyAlignment="1" applyProtection="1">
      <alignment vertical="center"/>
      <protection locked="0"/>
    </xf>
    <xf numFmtId="0" fontId="13" fillId="0" borderId="13" xfId="0" applyFont="1" applyBorder="1" applyAlignment="1">
      <alignment vertical="center"/>
    </xf>
    <xf numFmtId="37" fontId="35" fillId="6" borderId="13" xfId="4" applyFont="1" applyBorder="1" applyAlignment="1">
      <alignment vertical="center"/>
    </xf>
    <xf numFmtId="37" fontId="13" fillId="6" borderId="13" xfId="4" applyFont="1" applyBorder="1" applyAlignment="1">
      <alignment vertical="center"/>
    </xf>
    <xf numFmtId="0" fontId="26" fillId="0" borderId="19" xfId="0" applyFont="1" applyBorder="1" applyAlignment="1" applyProtection="1">
      <alignment vertical="center"/>
      <protection locked="0"/>
    </xf>
    <xf numFmtId="44" fontId="10" fillId="0" borderId="24" xfId="0" applyNumberFormat="1" applyFont="1" applyBorder="1" applyAlignment="1">
      <alignment vertical="center"/>
    </xf>
    <xf numFmtId="0" fontId="10" fillId="0" borderId="5" xfId="0" applyFont="1" applyBorder="1" applyAlignment="1" applyProtection="1">
      <alignment vertical="center"/>
      <protection locked="0"/>
    </xf>
    <xf numFmtId="0" fontId="14" fillId="0" borderId="0" xfId="0" applyFont="1" applyAlignment="1">
      <alignment vertical="center"/>
    </xf>
    <xf numFmtId="37" fontId="38" fillId="6" borderId="15" xfId="4" applyFont="1" applyBorder="1" applyAlignment="1">
      <alignment vertical="center"/>
    </xf>
    <xf numFmtId="0" fontId="10" fillId="0" borderId="15" xfId="0" applyFont="1" applyBorder="1" applyAlignment="1" applyProtection="1">
      <alignment vertical="center"/>
      <protection locked="0"/>
    </xf>
    <xf numFmtId="37" fontId="13" fillId="6" borderId="15" xfId="4" applyFont="1" applyBorder="1" applyAlignment="1">
      <alignment vertical="center"/>
    </xf>
    <xf numFmtId="0" fontId="13" fillId="0" borderId="15" xfId="0" applyFont="1" applyBorder="1" applyAlignment="1">
      <alignment vertical="center"/>
    </xf>
    <xf numFmtId="37" fontId="38" fillId="6" borderId="22" xfId="4" applyFont="1" applyBorder="1" applyAlignment="1">
      <alignment vertical="center"/>
    </xf>
    <xf numFmtId="0" fontId="10" fillId="0" borderId="22" xfId="0" applyFont="1" applyBorder="1" applyAlignment="1" applyProtection="1">
      <alignment vertical="center"/>
      <protection locked="0"/>
    </xf>
    <xf numFmtId="0" fontId="13" fillId="0" borderId="22" xfId="0" applyFont="1" applyBorder="1" applyAlignment="1">
      <alignment vertical="center"/>
    </xf>
    <xf numFmtId="0" fontId="26" fillId="0" borderId="22" xfId="0" applyFont="1" applyBorder="1" applyAlignment="1" applyProtection="1">
      <alignment vertical="center"/>
      <protection locked="0"/>
    </xf>
    <xf numFmtId="37" fontId="35" fillId="6" borderId="22" xfId="4" applyFont="1" applyBorder="1" applyAlignment="1">
      <alignment vertical="center"/>
    </xf>
    <xf numFmtId="0" fontId="10" fillId="0" borderId="38" xfId="0" applyFont="1" applyBorder="1"/>
    <xf numFmtId="44" fontId="28" fillId="0" borderId="0" xfId="0" applyNumberFormat="1" applyFont="1" applyAlignment="1">
      <alignment horizontal="center"/>
    </xf>
    <xf numFmtId="0" fontId="7" fillId="0" borderId="23" xfId="0" applyFont="1" applyBorder="1" applyAlignment="1">
      <alignment horizontal="center"/>
    </xf>
    <xf numFmtId="0" fontId="19" fillId="0" borderId="22" xfId="0" applyFont="1" applyBorder="1" applyAlignment="1">
      <alignment horizontal="center"/>
    </xf>
    <xf numFmtId="8" fontId="10" fillId="0" borderId="22" xfId="0" applyNumberFormat="1" applyFont="1" applyBorder="1" applyAlignment="1">
      <alignment horizontal="center"/>
    </xf>
    <xf numFmtId="8" fontId="22" fillId="0" borderId="22" xfId="0" applyNumberFormat="1" applyFont="1" applyBorder="1" applyAlignment="1">
      <alignment horizontal="center"/>
    </xf>
    <xf numFmtId="164" fontId="10" fillId="0" borderId="15" xfId="0" applyNumberFormat="1" applyFont="1" applyBorder="1" applyProtection="1">
      <protection locked="0"/>
    </xf>
    <xf numFmtId="44" fontId="36" fillId="0" borderId="42" xfId="0" applyNumberFormat="1" applyFont="1" applyBorder="1" applyAlignment="1">
      <alignment horizontal="center"/>
    </xf>
    <xf numFmtId="0" fontId="6" fillId="2" borderId="16" xfId="0" applyFont="1" applyFill="1" applyBorder="1" applyAlignment="1">
      <alignment horizontal="center" vertical="center"/>
    </xf>
    <xf numFmtId="0" fontId="10" fillId="0" borderId="14" xfId="0" applyFont="1" applyBorder="1" applyAlignment="1" applyProtection="1">
      <alignment vertical="center"/>
      <protection locked="0"/>
    </xf>
    <xf numFmtId="0" fontId="10" fillId="0" borderId="19" xfId="0" applyFont="1" applyBorder="1" applyAlignment="1" applyProtection="1">
      <alignment vertical="center"/>
      <protection locked="0"/>
    </xf>
    <xf numFmtId="0" fontId="29" fillId="0" borderId="14" xfId="0" applyFont="1" applyBorder="1" applyProtection="1">
      <protection locked="0"/>
    </xf>
    <xf numFmtId="0" fontId="29" fillId="0" borderId="45" xfId="0" applyFont="1" applyBorder="1" applyProtection="1">
      <protection locked="0"/>
    </xf>
    <xf numFmtId="0" fontId="28" fillId="0" borderId="46" xfId="0" applyFont="1" applyBorder="1" applyAlignment="1">
      <alignment vertical="center"/>
    </xf>
    <xf numFmtId="44" fontId="28" fillId="0" borderId="47" xfId="0" applyNumberFormat="1" applyFont="1" applyBorder="1" applyAlignment="1">
      <alignment horizontal="center"/>
    </xf>
    <xf numFmtId="0" fontId="29" fillId="2" borderId="37" xfId="0" applyFont="1" applyFill="1" applyBorder="1" applyAlignment="1">
      <alignment horizontal="center" vertical="center"/>
    </xf>
    <xf numFmtId="0" fontId="6" fillId="2" borderId="17" xfId="0" applyFont="1" applyFill="1" applyBorder="1" applyAlignment="1">
      <alignment horizontal="center" vertical="center"/>
    </xf>
    <xf numFmtId="0" fontId="29" fillId="0" borderId="14" xfId="0" applyFont="1" applyBorder="1" applyAlignment="1">
      <alignment vertical="center"/>
    </xf>
    <xf numFmtId="0" fontId="6" fillId="0" borderId="14" xfId="0" applyFont="1" applyBorder="1" applyAlignment="1">
      <alignment horizontal="center" vertical="center"/>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29" fillId="2" borderId="23" xfId="0" applyFont="1" applyFill="1" applyBorder="1" applyAlignment="1">
      <alignment horizontal="center" vertical="center"/>
    </xf>
    <xf numFmtId="0" fontId="29" fillId="0" borderId="0" xfId="0" applyFont="1" applyAlignment="1">
      <alignment vertical="center"/>
    </xf>
    <xf numFmtId="0" fontId="29" fillId="0" borderId="5" xfId="0" applyFont="1" applyBorder="1" applyAlignment="1">
      <alignment vertical="center"/>
    </xf>
    <xf numFmtId="0" fontId="14" fillId="5" borderId="4" xfId="0" applyFont="1" applyFill="1" applyBorder="1"/>
    <xf numFmtId="0" fontId="14" fillId="5" borderId="0" xfId="0" applyFont="1" applyFill="1"/>
    <xf numFmtId="0" fontId="14" fillId="5" borderId="5" xfId="0" applyFont="1" applyFill="1" applyBorder="1"/>
    <xf numFmtId="0" fontId="32" fillId="5" borderId="4" xfId="0" applyFont="1" applyFill="1" applyBorder="1"/>
    <xf numFmtId="0" fontId="32" fillId="5" borderId="0" xfId="0" applyFont="1" applyFill="1"/>
    <xf numFmtId="0" fontId="32" fillId="5" borderId="5" xfId="0" applyFont="1" applyFill="1" applyBorder="1"/>
    <xf numFmtId="0" fontId="32" fillId="5" borderId="10" xfId="0" applyFont="1" applyFill="1" applyBorder="1"/>
    <xf numFmtId="0" fontId="32" fillId="5" borderId="11" xfId="0" applyFont="1" applyFill="1" applyBorder="1"/>
    <xf numFmtId="0" fontId="32" fillId="5" borderId="6" xfId="0" applyFont="1" applyFill="1" applyBorder="1"/>
    <xf numFmtId="0" fontId="5" fillId="4" borderId="0" xfId="0" applyFont="1" applyFill="1" applyAlignment="1">
      <alignment horizontal="right" vertical="top"/>
    </xf>
    <xf numFmtId="0" fontId="15" fillId="0" borderId="0" xfId="0" applyFont="1" applyAlignment="1">
      <alignment horizontal="center"/>
    </xf>
    <xf numFmtId="44" fontId="10" fillId="0" borderId="0" xfId="0" applyNumberFormat="1" applyFont="1" applyAlignment="1">
      <alignment horizontal="center"/>
    </xf>
    <xf numFmtId="9" fontId="25" fillId="3" borderId="13" xfId="2" applyFont="1" applyFill="1" applyBorder="1" applyAlignment="1" applyProtection="1">
      <alignment horizontal="center"/>
      <protection locked="0"/>
    </xf>
    <xf numFmtId="44" fontId="25" fillId="3" borderId="13" xfId="0" applyNumberFormat="1" applyFont="1" applyFill="1" applyBorder="1" applyAlignment="1" applyProtection="1">
      <alignment horizontal="center"/>
      <protection locked="0"/>
    </xf>
    <xf numFmtId="0" fontId="10" fillId="0" borderId="7" xfId="0" applyFont="1" applyBorder="1"/>
    <xf numFmtId="0" fontId="10" fillId="0" borderId="7" xfId="0" applyFont="1" applyBorder="1" applyAlignment="1">
      <alignment horizontal="center"/>
    </xf>
    <xf numFmtId="44" fontId="13" fillId="0" borderId="7" xfId="0" applyNumberFormat="1" applyFont="1" applyBorder="1" applyAlignment="1">
      <alignment horizontal="center"/>
    </xf>
    <xf numFmtId="44" fontId="4" fillId="0" borderId="0" xfId="0" applyNumberFormat="1" applyFont="1"/>
    <xf numFmtId="0" fontId="30" fillId="0" borderId="0" xfId="3" applyFont="1"/>
    <xf numFmtId="0" fontId="10" fillId="0" borderId="2" xfId="0" applyFont="1" applyBorder="1" applyProtection="1">
      <protection locked="0"/>
    </xf>
    <xf numFmtId="0" fontId="10" fillId="0" borderId="3" xfId="0" applyFont="1" applyBorder="1" applyProtection="1">
      <protection locked="0"/>
    </xf>
    <xf numFmtId="0" fontId="14" fillId="5" borderId="1" xfId="0" applyFont="1" applyFill="1" applyBorder="1" applyAlignment="1">
      <alignment horizontal="center"/>
    </xf>
    <xf numFmtId="0" fontId="14" fillId="5" borderId="2" xfId="0" applyFont="1" applyFill="1" applyBorder="1" applyAlignment="1">
      <alignment horizontal="center"/>
    </xf>
    <xf numFmtId="0" fontId="14" fillId="5" borderId="3" xfId="0" applyFont="1" applyFill="1" applyBorder="1" applyAlignment="1">
      <alignment horizontal="center"/>
    </xf>
    <xf numFmtId="0" fontId="14" fillId="5" borderId="4" xfId="0" applyFont="1" applyFill="1" applyBorder="1" applyAlignment="1">
      <alignment horizontal="center"/>
    </xf>
    <xf numFmtId="0" fontId="14" fillId="5" borderId="0" xfId="0" applyFont="1" applyFill="1" applyAlignment="1">
      <alignment horizontal="center"/>
    </xf>
    <xf numFmtId="0" fontId="14" fillId="5" borderId="5" xfId="0" applyFont="1" applyFill="1" applyBorder="1" applyAlignment="1">
      <alignment horizontal="center"/>
    </xf>
    <xf numFmtId="0" fontId="18" fillId="5" borderId="4" xfId="0" applyFont="1" applyFill="1" applyBorder="1" applyAlignment="1">
      <alignment horizontal="center" vertical="center"/>
    </xf>
    <xf numFmtId="0" fontId="18" fillId="5" borderId="0" xfId="0" applyFont="1" applyFill="1" applyAlignment="1">
      <alignment horizontal="center" vertical="center"/>
    </xf>
    <xf numFmtId="0" fontId="18" fillId="5" borderId="5"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6" xfId="0" applyFont="1" applyFill="1" applyBorder="1" applyAlignment="1">
      <alignment horizontal="center"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6" fillId="4" borderId="11" xfId="0" applyFont="1" applyFill="1" applyBorder="1" applyAlignment="1">
      <alignment horizontal="left" vertical="center" indent="3"/>
    </xf>
    <xf numFmtId="0" fontId="6" fillId="4" borderId="6" xfId="0" applyFont="1" applyFill="1" applyBorder="1" applyAlignment="1">
      <alignment horizontal="left" vertical="center" indent="3"/>
    </xf>
    <xf numFmtId="0" fontId="5" fillId="4" borderId="1" xfId="0" applyFont="1" applyFill="1" applyBorder="1" applyAlignment="1">
      <alignment horizontal="right" vertical="top"/>
    </xf>
    <xf numFmtId="0" fontId="5" fillId="4" borderId="4" xfId="0" applyFont="1" applyFill="1" applyBorder="1" applyAlignment="1">
      <alignment horizontal="right" vertical="top"/>
    </xf>
    <xf numFmtId="0" fontId="3" fillId="4" borderId="0" xfId="0" applyFont="1" applyFill="1" applyAlignment="1">
      <alignment horizontal="left" vertical="center"/>
    </xf>
    <xf numFmtId="0" fontId="3" fillId="4" borderId="5" xfId="0" applyFont="1" applyFill="1" applyBorder="1" applyAlignment="1">
      <alignment horizontal="left" vertical="center"/>
    </xf>
    <xf numFmtId="0" fontId="3" fillId="4" borderId="0" xfId="0" quotePrefix="1" applyFont="1" applyFill="1" applyAlignment="1">
      <alignment horizontal="left" vertical="center" indent="1"/>
    </xf>
    <xf numFmtId="0" fontId="3" fillId="4" borderId="0" xfId="0" applyFont="1" applyFill="1" applyAlignment="1">
      <alignment horizontal="left" vertical="center" indent="1"/>
    </xf>
    <xf numFmtId="0" fontId="3" fillId="4" borderId="5" xfId="0" applyFont="1" applyFill="1" applyBorder="1" applyAlignment="1">
      <alignment horizontal="left" vertical="center" indent="1"/>
    </xf>
    <xf numFmtId="0" fontId="5" fillId="4" borderId="10" xfId="0" applyFont="1" applyFill="1" applyBorder="1" applyAlignment="1">
      <alignment horizontal="right" vertical="top"/>
    </xf>
    <xf numFmtId="0" fontId="3" fillId="4" borderId="11" xfId="0" quotePrefix="1" applyFont="1" applyFill="1" applyBorder="1" applyAlignment="1">
      <alignment horizontal="left" vertical="center" indent="1"/>
    </xf>
    <xf numFmtId="0" fontId="3" fillId="4" borderId="11" xfId="0" applyFont="1" applyFill="1" applyBorder="1" applyAlignment="1">
      <alignment horizontal="left" vertical="center" indent="1"/>
    </xf>
    <xf numFmtId="0" fontId="3" fillId="4" borderId="6" xfId="0" applyFont="1" applyFill="1" applyBorder="1" applyAlignment="1">
      <alignment horizontal="left" vertical="center" inden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0" xfId="0" applyFont="1" applyFill="1" applyAlignment="1">
      <alignment horizontal="center" vertical="center"/>
    </xf>
    <xf numFmtId="0" fontId="14" fillId="5" borderId="5" xfId="0" applyFont="1" applyFill="1" applyBorder="1" applyAlignment="1">
      <alignment horizontal="center" vertical="center"/>
    </xf>
    <xf numFmtId="0" fontId="37" fillId="2" borderId="11" xfId="0" applyFont="1" applyFill="1" applyBorder="1" applyAlignment="1" applyProtection="1">
      <alignment horizontal="center" vertical="center"/>
      <protection locked="0"/>
    </xf>
    <xf numFmtId="0" fontId="37" fillId="2" borderId="6" xfId="0" applyFont="1" applyFill="1" applyBorder="1" applyAlignment="1" applyProtection="1">
      <alignment horizontal="center" vertical="center"/>
      <protection locked="0"/>
    </xf>
    <xf numFmtId="44" fontId="29" fillId="0" borderId="43" xfId="0" applyNumberFormat="1" applyFont="1" applyBorder="1" applyAlignment="1">
      <alignment horizontal="center"/>
    </xf>
    <xf numFmtId="44" fontId="29" fillId="0" borderId="44" xfId="0" applyNumberFormat="1" applyFont="1" applyBorder="1" applyAlignment="1">
      <alignment horizontal="center"/>
    </xf>
    <xf numFmtId="0" fontId="25" fillId="2" borderId="26" xfId="0" applyFont="1" applyFill="1" applyBorder="1" applyAlignment="1" applyProtection="1">
      <alignment horizontal="center" vertical="center"/>
      <protection locked="0"/>
    </xf>
    <xf numFmtId="0" fontId="25" fillId="2" borderId="18" xfId="0" applyFont="1" applyFill="1" applyBorder="1" applyAlignment="1" applyProtection="1">
      <alignment horizontal="center" vertical="center"/>
      <protection locked="0"/>
    </xf>
    <xf numFmtId="44" fontId="27" fillId="0" borderId="28" xfId="0" applyNumberFormat="1" applyFont="1" applyBorder="1" applyAlignment="1">
      <alignment horizontal="center" vertical="center"/>
    </xf>
    <xf numFmtId="44" fontId="27" fillId="0" borderId="12" xfId="0" applyNumberFormat="1" applyFont="1" applyBorder="1" applyAlignment="1">
      <alignment horizontal="center" vertical="center"/>
    </xf>
    <xf numFmtId="44" fontId="25" fillId="3" borderId="27" xfId="1" applyFont="1" applyFill="1" applyBorder="1" applyAlignment="1" applyProtection="1">
      <alignment horizontal="center" vertical="center"/>
      <protection locked="0"/>
    </xf>
    <xf numFmtId="44" fontId="25" fillId="3" borderId="9" xfId="1" applyFont="1" applyFill="1" applyBorder="1" applyAlignment="1" applyProtection="1">
      <alignment horizontal="center" vertical="center"/>
      <protection locked="0"/>
    </xf>
    <xf numFmtId="44" fontId="11" fillId="0" borderId="28" xfId="0" applyNumberFormat="1" applyFont="1" applyBorder="1" applyAlignment="1">
      <alignment horizontal="center" vertical="center"/>
    </xf>
    <xf numFmtId="44" fontId="11" fillId="0" borderId="12" xfId="0" applyNumberFormat="1" applyFont="1" applyBorder="1" applyAlignment="1">
      <alignment horizontal="center" vertical="center"/>
    </xf>
    <xf numFmtId="44" fontId="13" fillId="0" borderId="13" xfId="0" applyNumberFormat="1" applyFont="1" applyBorder="1" applyAlignment="1">
      <alignment horizontal="center" vertical="center"/>
    </xf>
    <xf numFmtId="44" fontId="13" fillId="0" borderId="24" xfId="0" applyNumberFormat="1" applyFont="1" applyBorder="1" applyAlignment="1">
      <alignment horizontal="center" vertical="center"/>
    </xf>
    <xf numFmtId="44" fontId="11" fillId="0" borderId="19" xfId="0" applyNumberFormat="1" applyFont="1" applyBorder="1" applyAlignment="1">
      <alignment horizontal="center" vertical="center"/>
    </xf>
    <xf numFmtId="44" fontId="11" fillId="0" borderId="20" xfId="0" applyNumberFormat="1" applyFont="1" applyBorder="1" applyAlignment="1">
      <alignment horizontal="center" vertical="center"/>
    </xf>
    <xf numFmtId="0" fontId="6" fillId="0" borderId="0" xfId="0" applyFont="1" applyAlignment="1">
      <alignment horizontal="center"/>
    </xf>
    <xf numFmtId="0" fontId="16" fillId="5" borderId="0" xfId="0" applyFont="1" applyFill="1" applyAlignment="1">
      <alignment horizontal="center"/>
    </xf>
    <xf numFmtId="0" fontId="4" fillId="10" borderId="27" xfId="0" applyFont="1" applyFill="1" applyBorder="1" applyAlignment="1">
      <alignment horizontal="center"/>
    </xf>
    <xf numFmtId="0" fontId="4" fillId="10" borderId="48" xfId="0" applyFont="1" applyFill="1" applyBorder="1" applyAlignment="1">
      <alignment horizontal="center"/>
    </xf>
    <xf numFmtId="0" fontId="29" fillId="0" borderId="0" xfId="0" applyFont="1"/>
    <xf numFmtId="0" fontId="10" fillId="0" borderId="0" xfId="0" applyFont="1" applyAlignment="1">
      <alignment horizontal="right" indent="1"/>
    </xf>
    <xf numFmtId="0" fontId="10" fillId="0" borderId="0" xfId="0" applyFont="1" applyAlignment="1">
      <alignment horizontal="center"/>
    </xf>
    <xf numFmtId="44" fontId="10" fillId="0" borderId="0" xfId="0" applyNumberFormat="1" applyFont="1"/>
    <xf numFmtId="0" fontId="10" fillId="2" borderId="13" xfId="0" applyFont="1" applyFill="1" applyBorder="1"/>
    <xf numFmtId="0" fontId="13" fillId="9" borderId="27" xfId="0" applyFont="1" applyFill="1" applyBorder="1"/>
    <xf numFmtId="0" fontId="13" fillId="9" borderId="48" xfId="0" applyFont="1" applyFill="1" applyBorder="1"/>
    <xf numFmtId="0" fontId="10" fillId="8" borderId="27" xfId="0" applyFont="1" applyFill="1" applyBorder="1"/>
    <xf numFmtId="0" fontId="10" fillId="8" borderId="48" xfId="0" applyFont="1" applyFill="1" applyBorder="1"/>
    <xf numFmtId="0" fontId="10" fillId="7" borderId="27" xfId="0" applyFont="1" applyFill="1" applyBorder="1"/>
    <xf numFmtId="0" fontId="10" fillId="7" borderId="48" xfId="0" applyFont="1" applyFill="1" applyBorder="1"/>
    <xf numFmtId="2" fontId="10" fillId="0" borderId="0" xfId="0" applyNumberFormat="1" applyFont="1"/>
    <xf numFmtId="9" fontId="10" fillId="0" borderId="0" xfId="0" applyNumberFormat="1" applyFont="1"/>
    <xf numFmtId="0" fontId="41" fillId="2" borderId="0" xfId="3" applyFont="1" applyFill="1" applyBorder="1" applyAlignment="1">
      <alignment horizontal="center"/>
    </xf>
    <xf numFmtId="0" fontId="40" fillId="0" borderId="0" xfId="0" applyFont="1"/>
    <xf numFmtId="0" fontId="4" fillId="0" borderId="0" xfId="0" quotePrefix="1" applyFont="1"/>
    <xf numFmtId="0" fontId="19" fillId="0" borderId="0" xfId="0" applyFont="1" applyBorder="1" applyAlignment="1">
      <alignment horizontal="center"/>
    </xf>
    <xf numFmtId="0" fontId="19" fillId="0" borderId="0" xfId="0" applyFont="1" applyBorder="1" applyAlignment="1">
      <alignment horizontal="center"/>
    </xf>
    <xf numFmtId="0" fontId="20" fillId="0" borderId="0" xfId="0" applyFont="1" applyAlignment="1">
      <alignment horizontal="left" vertical="center" wrapText="1"/>
    </xf>
    <xf numFmtId="0" fontId="19" fillId="0" borderId="0" xfId="0" applyFont="1" applyBorder="1" applyAlignment="1">
      <alignment wrapText="1"/>
    </xf>
    <xf numFmtId="6" fontId="10" fillId="0" borderId="0" xfId="0" applyNumberFormat="1" applyFont="1"/>
    <xf numFmtId="0" fontId="10" fillId="0" borderId="0" xfId="0" applyFont="1" applyAlignment="1">
      <alignment horizontal="right"/>
    </xf>
    <xf numFmtId="2" fontId="25" fillId="3" borderId="13" xfId="1" applyNumberFormat="1" applyFont="1" applyFill="1" applyBorder="1" applyAlignment="1" applyProtection="1">
      <alignment horizontal="right" vertical="center"/>
      <protection locked="0"/>
    </xf>
    <xf numFmtId="0" fontId="4" fillId="0" borderId="0" xfId="0" applyFont="1" applyAlignment="1">
      <alignment horizontal="right" wrapText="1"/>
    </xf>
    <xf numFmtId="0" fontId="42" fillId="0" borderId="0" xfId="0" applyFont="1"/>
    <xf numFmtId="37" fontId="35" fillId="6" borderId="35" xfId="4" applyFont="1" applyBorder="1" applyAlignment="1">
      <alignment horizontal="left" vertical="center" indent="2"/>
    </xf>
    <xf numFmtId="169" fontId="10" fillId="2" borderId="13" xfId="2" applyNumberFormat="1" applyFont="1" applyFill="1" applyBorder="1"/>
    <xf numFmtId="44" fontId="10" fillId="0" borderId="0" xfId="0" applyNumberFormat="1" applyFont="1" applyProtection="1">
      <protection locked="0"/>
    </xf>
    <xf numFmtId="0" fontId="4" fillId="3" borderId="27" xfId="0" applyFont="1" applyFill="1" applyBorder="1" applyAlignment="1">
      <alignment horizontal="center"/>
    </xf>
    <xf numFmtId="0" fontId="4" fillId="3" borderId="49" xfId="0" applyFont="1" applyFill="1" applyBorder="1" applyAlignment="1">
      <alignment horizontal="center"/>
    </xf>
    <xf numFmtId="0" fontId="4" fillId="3" borderId="48" xfId="0" applyFont="1" applyFill="1" applyBorder="1" applyAlignment="1">
      <alignment horizontal="center"/>
    </xf>
    <xf numFmtId="0" fontId="29" fillId="3" borderId="27" xfId="0" applyFont="1" applyFill="1" applyBorder="1" applyAlignment="1">
      <alignment horizontal="center"/>
    </xf>
  </cellXfs>
  <cellStyles count="5">
    <cellStyle name="Currency" xfId="1" builtinId="4"/>
    <cellStyle name="Hyperlink" xfId="3" builtinId="8"/>
    <cellStyle name="Normal" xfId="0" builtinId="0"/>
    <cellStyle name="Normal_C3-Combined Comprehensive Financial Statements" xfId="4" xr:uid="{59508D44-F6D2-454E-B89C-EDAC63BE95C8}"/>
    <cellStyle name="Percent" xfId="2" builtinId="5"/>
  </cellStyles>
  <dxfs count="0"/>
  <tableStyles count="0" defaultTableStyle="TableStyleMedium2" defaultPivotStyle="PivotStyleLight16"/>
  <colors>
    <mruColors>
      <color rgb="FF18453B"/>
      <color rgb="FF0DB14B"/>
      <color rgb="FFF2C400"/>
      <color rgb="FF63C3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1</xdr:col>
      <xdr:colOff>107156</xdr:colOff>
      <xdr:row>2</xdr:row>
      <xdr:rowOff>166687</xdr:rowOff>
    </xdr:from>
    <xdr:ext cx="2691258" cy="523876"/>
    <xdr:pic>
      <xdr:nvPicPr>
        <xdr:cNvPr id="2" name="Picture 1">
          <a:extLst>
            <a:ext uri="{FF2B5EF4-FFF2-40B4-BE49-F238E27FC236}">
              <a16:creationId xmlns:a16="http://schemas.microsoft.com/office/drawing/2014/main" id="{1A40153A-8615-4711-9856-0C94D15E82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156" y="547687"/>
          <a:ext cx="2691258" cy="523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593229</xdr:colOff>
      <xdr:row>2</xdr:row>
      <xdr:rowOff>181240</xdr:rowOff>
    </xdr:from>
    <xdr:ext cx="2645538" cy="511176"/>
    <xdr:pic>
      <xdr:nvPicPr>
        <xdr:cNvPr id="3" name="Picture 2">
          <a:extLst>
            <a:ext uri="{FF2B5EF4-FFF2-40B4-BE49-F238E27FC236}">
              <a16:creationId xmlns:a16="http://schemas.microsoft.com/office/drawing/2014/main" id="{493C16C3-8855-4F03-88D9-781EF6742F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65917" y="562240"/>
          <a:ext cx="2645538" cy="511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59531</xdr:colOff>
      <xdr:row>53</xdr:row>
      <xdr:rowOff>135730</xdr:rowOff>
    </xdr:from>
    <xdr:ext cx="2681733" cy="483396"/>
    <xdr:pic>
      <xdr:nvPicPr>
        <xdr:cNvPr id="2" name="Picture 1">
          <a:extLst>
            <a:ext uri="{FF2B5EF4-FFF2-40B4-BE49-F238E27FC236}">
              <a16:creationId xmlns:a16="http://schemas.microsoft.com/office/drawing/2014/main" id="{7EC9C430-A132-468E-8EBB-632E91CCA7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12661105"/>
          <a:ext cx="2681733" cy="483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219075</xdr:colOff>
      <xdr:row>7</xdr:row>
      <xdr:rowOff>14287</xdr:rowOff>
    </xdr:from>
    <xdr:ext cx="2681733" cy="519113"/>
    <xdr:pic>
      <xdr:nvPicPr>
        <xdr:cNvPr id="3" name="Picture 2">
          <a:extLst>
            <a:ext uri="{FF2B5EF4-FFF2-40B4-BE49-F238E27FC236}">
              <a16:creationId xmlns:a16="http://schemas.microsoft.com/office/drawing/2014/main" id="{94497AA9-D6B6-4626-BEDC-84CC622F8E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563225" y="15763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59531</xdr:colOff>
      <xdr:row>52</xdr:row>
      <xdr:rowOff>254793</xdr:rowOff>
    </xdr:from>
    <xdr:ext cx="2681733" cy="483396"/>
    <xdr:pic>
      <xdr:nvPicPr>
        <xdr:cNvPr id="13" name="Picture 12">
          <a:extLst>
            <a:ext uri="{FF2B5EF4-FFF2-40B4-BE49-F238E27FC236}">
              <a16:creationId xmlns:a16="http://schemas.microsoft.com/office/drawing/2014/main" id="{EB48BA07-1F19-4C69-B1AE-743FC6C705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531" y="12958762"/>
          <a:ext cx="2681733" cy="483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219075</xdr:colOff>
      <xdr:row>7</xdr:row>
      <xdr:rowOff>14287</xdr:rowOff>
    </xdr:from>
    <xdr:ext cx="2681733" cy="519113"/>
    <xdr:pic>
      <xdr:nvPicPr>
        <xdr:cNvPr id="4" name="Picture 3">
          <a:extLst>
            <a:ext uri="{FF2B5EF4-FFF2-40B4-BE49-F238E27FC236}">
              <a16:creationId xmlns:a16="http://schemas.microsoft.com/office/drawing/2014/main" id="{1385E010-4787-4CD9-A8AA-9CBBC5DB34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563225" y="15763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3</xdr:col>
      <xdr:colOff>76200</xdr:colOff>
      <xdr:row>1</xdr:row>
      <xdr:rowOff>152400</xdr:rowOff>
    </xdr:from>
    <xdr:ext cx="3043979" cy="3575521"/>
    <xdr:pic>
      <xdr:nvPicPr>
        <xdr:cNvPr id="2" name="Picture 1">
          <a:extLst>
            <a:ext uri="{FF2B5EF4-FFF2-40B4-BE49-F238E27FC236}">
              <a16:creationId xmlns:a16="http://schemas.microsoft.com/office/drawing/2014/main" id="{503DFF6D-8057-482E-8B14-41E245CB7086}"/>
            </a:ext>
          </a:extLst>
        </xdr:cNvPr>
        <xdr:cNvPicPr>
          <a:picLocks noChangeAspect="1"/>
        </xdr:cNvPicPr>
      </xdr:nvPicPr>
      <xdr:blipFill>
        <a:blip xmlns:r="http://schemas.openxmlformats.org/officeDocument/2006/relationships" r:embed="rId1"/>
        <a:stretch>
          <a:fillRect/>
        </a:stretch>
      </xdr:blipFill>
      <xdr:spPr>
        <a:xfrm>
          <a:off x="1905000" y="335280"/>
          <a:ext cx="3043979" cy="35755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3</xdr:col>
      <xdr:colOff>1026584</xdr:colOff>
      <xdr:row>12</xdr:row>
      <xdr:rowOff>52916</xdr:rowOff>
    </xdr:from>
    <xdr:to>
      <xdr:col>7</xdr:col>
      <xdr:colOff>253661</xdr:colOff>
      <xdr:row>22</xdr:row>
      <xdr:rowOff>138919</xdr:rowOff>
    </xdr:to>
    <xdr:pic>
      <xdr:nvPicPr>
        <xdr:cNvPr id="2" name="Picture 1">
          <a:extLst>
            <a:ext uri="{FF2B5EF4-FFF2-40B4-BE49-F238E27FC236}">
              <a16:creationId xmlns:a16="http://schemas.microsoft.com/office/drawing/2014/main" id="{87E37891-3853-93A7-E650-CF38C1461124}"/>
            </a:ext>
          </a:extLst>
        </xdr:cNvPr>
        <xdr:cNvPicPr>
          <a:picLocks noChangeAspect="1"/>
        </xdr:cNvPicPr>
      </xdr:nvPicPr>
      <xdr:blipFill>
        <a:blip xmlns:r="http://schemas.openxmlformats.org/officeDocument/2006/relationships" r:embed="rId1"/>
        <a:stretch>
          <a:fillRect/>
        </a:stretch>
      </xdr:blipFill>
      <xdr:spPr>
        <a:xfrm>
          <a:off x="7037917" y="2719916"/>
          <a:ext cx="5153744" cy="1991003"/>
        </a:xfrm>
        <a:prstGeom prst="rect">
          <a:avLst/>
        </a:prstGeom>
      </xdr:spPr>
    </xdr:pic>
    <xdr:clientData/>
  </xdr:twoCellAnchor>
  <xdr:twoCellAnchor editAs="oneCell">
    <xdr:from>
      <xdr:col>3</xdr:col>
      <xdr:colOff>529166</xdr:colOff>
      <xdr:row>22</xdr:row>
      <xdr:rowOff>179917</xdr:rowOff>
    </xdr:from>
    <xdr:to>
      <xdr:col>7</xdr:col>
      <xdr:colOff>270665</xdr:colOff>
      <xdr:row>37</xdr:row>
      <xdr:rowOff>8842</xdr:rowOff>
    </xdr:to>
    <xdr:pic>
      <xdr:nvPicPr>
        <xdr:cNvPr id="3" name="Picture 2">
          <a:extLst>
            <a:ext uri="{FF2B5EF4-FFF2-40B4-BE49-F238E27FC236}">
              <a16:creationId xmlns:a16="http://schemas.microsoft.com/office/drawing/2014/main" id="{110B8551-0AE9-B902-A85D-422A17A3F547}"/>
            </a:ext>
          </a:extLst>
        </xdr:cNvPr>
        <xdr:cNvPicPr>
          <a:picLocks noChangeAspect="1"/>
        </xdr:cNvPicPr>
      </xdr:nvPicPr>
      <xdr:blipFill>
        <a:blip xmlns:r="http://schemas.openxmlformats.org/officeDocument/2006/relationships" r:embed="rId2"/>
        <a:stretch>
          <a:fillRect/>
        </a:stretch>
      </xdr:blipFill>
      <xdr:spPr>
        <a:xfrm>
          <a:off x="6212416" y="5482167"/>
          <a:ext cx="5668166" cy="2686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ichiganstate-my.sharepoint.com/personal/laportej_msu_edu/Documents/Documents/Farm%20Management%20Files/Budgets%20&amp;%20Tools/Income%20Statement/Crop%20Budget%20Estimator%20Detailed%20v9.xlsx" TargetMode="External"/><Relationship Id="rId1" Type="http://schemas.openxmlformats.org/officeDocument/2006/relationships/externalLinkPath" Target="Crop%20Budget%20Estimator%20Detailed%20v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laportej_msu_edu/Documents/Documents/Farm%20Management%20Files/Budgets%20&amp;%20Tools/Fertilizer%20Cost%20Comparison%20Tools/Fertilizer%20Cost%20Comparison%20Tool%20(Field%20Crops)%20v4.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aportej/Documents/Field%20Corn%20(Jon)%20-%20New%20Fa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Crop Budget (Main)"/>
      <sheetName val="Variable &amp; Fixed"/>
      <sheetName val="Chemical Plan"/>
      <sheetName val="Adjuvant Help Guide"/>
      <sheetName val="Corn K Calculations"/>
      <sheetName val="Soybean K Calculations"/>
      <sheetName val="Wheat K Calculations"/>
      <sheetName val="Nutrient Management"/>
      <sheetName val="Manure and Nutrient Credits"/>
      <sheetName val="Fertilizer Products &amp; Pricing"/>
      <sheetName val="Fertilizer Plan"/>
      <sheetName val="Loans &amp; Financing"/>
      <sheetName val="Capital &amp; Opportunity"/>
      <sheetName val="Gov't Payments"/>
      <sheetName val="Optimization"/>
      <sheetName val="Chemical List (Corn)"/>
      <sheetName val="Chemical List (Soys)"/>
      <sheetName val="Chemical List (Wheat)"/>
      <sheetName val="Ch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4">
          <cell r="A4" t="str">
            <v>None</v>
          </cell>
          <cell r="M4">
            <v>1</v>
          </cell>
          <cell r="N4" t="str">
            <v>None</v>
          </cell>
          <cell r="O4">
            <v>0</v>
          </cell>
        </row>
        <row r="5">
          <cell r="A5" t="str">
            <v>Ammonium polyphosphate (10-34-0)</v>
          </cell>
          <cell r="B5">
            <v>1.17</v>
          </cell>
          <cell r="C5">
            <v>3.9780000000000002</v>
          </cell>
          <cell r="K5">
            <v>11.7</v>
          </cell>
          <cell r="L5" t="str">
            <v>gal</v>
          </cell>
          <cell r="M5">
            <v>2000</v>
          </cell>
          <cell r="N5" t="str">
            <v>Tons</v>
          </cell>
          <cell r="O5">
            <v>0</v>
          </cell>
        </row>
        <row r="6">
          <cell r="A6" t="str">
            <v>AMS (21-0-0-24S)</v>
          </cell>
          <cell r="B6">
            <v>0.21</v>
          </cell>
          <cell r="E6">
            <v>0.24</v>
          </cell>
          <cell r="K6">
            <v>1</v>
          </cell>
          <cell r="L6" t="str">
            <v>lbs</v>
          </cell>
          <cell r="M6">
            <v>2000</v>
          </cell>
          <cell r="N6" t="str">
            <v>Tons</v>
          </cell>
          <cell r="O6">
            <v>0</v>
          </cell>
        </row>
        <row r="7">
          <cell r="A7" t="str">
            <v>Anhydrous (82-0-0)</v>
          </cell>
          <cell r="B7">
            <v>0.82</v>
          </cell>
          <cell r="K7">
            <v>1</v>
          </cell>
          <cell r="L7" t="str">
            <v>lbs</v>
          </cell>
          <cell r="M7">
            <v>2000</v>
          </cell>
          <cell r="N7" t="str">
            <v>Tons</v>
          </cell>
          <cell r="O7">
            <v>0</v>
          </cell>
        </row>
        <row r="8">
          <cell r="A8" t="str">
            <v>DAP (18-46-0)</v>
          </cell>
          <cell r="B8">
            <v>0.18</v>
          </cell>
          <cell r="C8">
            <v>0.46</v>
          </cell>
          <cell r="K8">
            <v>1</v>
          </cell>
          <cell r="L8" t="str">
            <v>lbs</v>
          </cell>
          <cell r="M8">
            <v>2000</v>
          </cell>
          <cell r="N8" t="str">
            <v>Tons</v>
          </cell>
          <cell r="O8">
            <v>0</v>
          </cell>
        </row>
        <row r="9">
          <cell r="A9" t="str">
            <v>ESN (44-0-0)</v>
          </cell>
          <cell r="B9">
            <v>0.44</v>
          </cell>
          <cell r="K9">
            <v>1</v>
          </cell>
          <cell r="L9" t="str">
            <v>lbs</v>
          </cell>
          <cell r="M9">
            <v>2000</v>
          </cell>
          <cell r="N9" t="str">
            <v>Tons</v>
          </cell>
          <cell r="O9">
            <v>0</v>
          </cell>
        </row>
        <row r="10">
          <cell r="A10" t="str">
            <v>Gypsum (0-0-0-17S-21Ca)</v>
          </cell>
          <cell r="E10">
            <v>0.17</v>
          </cell>
          <cell r="G10">
            <v>0.21</v>
          </cell>
          <cell r="K10">
            <v>1</v>
          </cell>
          <cell r="L10" t="str">
            <v>lbs</v>
          </cell>
          <cell r="M10">
            <v>2000</v>
          </cell>
          <cell r="N10" t="str">
            <v>Tons</v>
          </cell>
          <cell r="O10">
            <v>0</v>
          </cell>
        </row>
        <row r="11">
          <cell r="A11" t="str">
            <v>K-Mag (0-0-22-11Mg-21S)</v>
          </cell>
          <cell r="D11">
            <v>0.22</v>
          </cell>
          <cell r="E11">
            <v>0.21</v>
          </cell>
          <cell r="F11">
            <v>0.11</v>
          </cell>
          <cell r="K11">
            <v>1</v>
          </cell>
          <cell r="L11" t="str">
            <v>lbs</v>
          </cell>
          <cell r="M11">
            <v>2000</v>
          </cell>
          <cell r="N11" t="str">
            <v>Gallons</v>
          </cell>
          <cell r="O11">
            <v>0</v>
          </cell>
        </row>
        <row r="12">
          <cell r="A12" t="str">
            <v>MAP (11-52-00)</v>
          </cell>
          <cell r="B12">
            <v>0.11</v>
          </cell>
          <cell r="C12">
            <v>0.52</v>
          </cell>
          <cell r="K12">
            <v>1</v>
          </cell>
          <cell r="L12" t="str">
            <v>lbs</v>
          </cell>
          <cell r="M12">
            <v>2000</v>
          </cell>
          <cell r="N12" t="str">
            <v>Tons</v>
          </cell>
          <cell r="O12">
            <v>0</v>
          </cell>
        </row>
        <row r="13">
          <cell r="A13" t="str">
            <v>MESZ (12-40-0-10S-1Z)</v>
          </cell>
          <cell r="B13">
            <v>0.12</v>
          </cell>
          <cell r="C13">
            <v>0.4</v>
          </cell>
          <cell r="E13">
            <v>0.1</v>
          </cell>
          <cell r="H13">
            <v>0.01</v>
          </cell>
          <cell r="K13">
            <v>1</v>
          </cell>
          <cell r="L13" t="str">
            <v>lbs</v>
          </cell>
          <cell r="M13">
            <v>2000</v>
          </cell>
          <cell r="N13" t="str">
            <v>Tons</v>
          </cell>
          <cell r="O13">
            <v>0</v>
          </cell>
        </row>
        <row r="14">
          <cell r="A14" t="str">
            <v>Potash (0-0-60)</v>
          </cell>
          <cell r="D14">
            <v>0.6</v>
          </cell>
          <cell r="K14">
            <v>1</v>
          </cell>
          <cell r="L14" t="str">
            <v>lbs</v>
          </cell>
          <cell r="M14">
            <v>2000</v>
          </cell>
          <cell r="N14" t="str">
            <v>Tons</v>
          </cell>
          <cell r="O14">
            <v>0</v>
          </cell>
        </row>
        <row r="15">
          <cell r="A15" t="str">
            <v>Potassium Acetate (0-0-24)</v>
          </cell>
          <cell r="D15">
            <v>0.24</v>
          </cell>
          <cell r="K15">
            <v>10.65</v>
          </cell>
          <cell r="L15" t="str">
            <v>gal</v>
          </cell>
          <cell r="M15">
            <v>2000</v>
          </cell>
          <cell r="N15" t="str">
            <v>Gallons</v>
          </cell>
          <cell r="O15">
            <v>0</v>
          </cell>
        </row>
        <row r="16">
          <cell r="A16" t="str">
            <v>Potassium Sulphate (0-0-52-18S)</v>
          </cell>
          <cell r="D16">
            <v>0.52</v>
          </cell>
          <cell r="E16">
            <v>0.18</v>
          </cell>
          <cell r="K16">
            <v>1</v>
          </cell>
          <cell r="L16" t="str">
            <v>lbs</v>
          </cell>
          <cell r="M16">
            <v>2000</v>
          </cell>
          <cell r="N16" t="str">
            <v>Tons</v>
          </cell>
          <cell r="O16">
            <v>0</v>
          </cell>
        </row>
        <row r="17">
          <cell r="A17" t="str">
            <v>SuperU (46-0-0)</v>
          </cell>
          <cell r="B17">
            <v>0.46</v>
          </cell>
          <cell r="K17">
            <v>1</v>
          </cell>
          <cell r="L17" t="str">
            <v>lbs</v>
          </cell>
          <cell r="M17">
            <v>2000</v>
          </cell>
          <cell r="N17" t="str">
            <v>Tons</v>
          </cell>
          <cell r="O17">
            <v>0</v>
          </cell>
        </row>
        <row r="18">
          <cell r="A18" t="str">
            <v>Thiosul (12-0-0-26)</v>
          </cell>
          <cell r="B18">
            <v>1.3247999999999998</v>
          </cell>
          <cell r="E18">
            <v>2.8704000000000001</v>
          </cell>
          <cell r="K18">
            <v>11.04</v>
          </cell>
          <cell r="L18" t="str">
            <v>gal</v>
          </cell>
          <cell r="M18">
            <v>2000</v>
          </cell>
          <cell r="N18" t="str">
            <v>Tons</v>
          </cell>
          <cell r="O18">
            <v>0</v>
          </cell>
        </row>
        <row r="19">
          <cell r="A19" t="str">
            <v>Triple Superphosphate (0-46-0)</v>
          </cell>
          <cell r="C19">
            <v>0.46</v>
          </cell>
          <cell r="K19">
            <v>1</v>
          </cell>
          <cell r="L19" t="str">
            <v>lbs</v>
          </cell>
          <cell r="M19">
            <v>2000</v>
          </cell>
          <cell r="N19" t="str">
            <v>Tons</v>
          </cell>
          <cell r="O19">
            <v>0</v>
          </cell>
        </row>
        <row r="20">
          <cell r="A20" t="str">
            <v>UAN 28% (28-0-0)</v>
          </cell>
          <cell r="B20">
            <v>2.9876000000000005</v>
          </cell>
          <cell r="K20">
            <v>10.67</v>
          </cell>
          <cell r="L20" t="str">
            <v>gal</v>
          </cell>
          <cell r="M20">
            <v>2000</v>
          </cell>
          <cell r="N20" t="str">
            <v>Tons</v>
          </cell>
          <cell r="O20">
            <v>0</v>
          </cell>
        </row>
        <row r="21">
          <cell r="A21" t="str">
            <v>UAN 32% (32-0-0)</v>
          </cell>
          <cell r="B21">
            <v>3.5392000000000001</v>
          </cell>
          <cell r="K21">
            <v>11.06</v>
          </cell>
          <cell r="L21" t="str">
            <v>gal</v>
          </cell>
          <cell r="M21">
            <v>2000</v>
          </cell>
          <cell r="N21" t="str">
            <v>Tons</v>
          </cell>
          <cell r="O21">
            <v>0</v>
          </cell>
        </row>
        <row r="22">
          <cell r="A22" t="str">
            <v>Urea (46-0-0)</v>
          </cell>
          <cell r="B22">
            <v>0.46</v>
          </cell>
          <cell r="K22">
            <v>1</v>
          </cell>
          <cell r="L22" t="str">
            <v>lbs</v>
          </cell>
          <cell r="M22">
            <v>2000</v>
          </cell>
          <cell r="N22" t="str">
            <v>Tons</v>
          </cell>
          <cell r="O22">
            <v>0</v>
          </cell>
        </row>
        <row r="23">
          <cell r="A23" t="str">
            <v>9-18-9 (liquid)</v>
          </cell>
          <cell r="B23">
            <v>0.98730000000000007</v>
          </cell>
          <cell r="C23">
            <v>1.9746000000000001</v>
          </cell>
          <cell r="D23">
            <v>0.98730000000000007</v>
          </cell>
          <cell r="K23">
            <v>1</v>
          </cell>
          <cell r="L23" t="str">
            <v>gal</v>
          </cell>
          <cell r="M23">
            <v>1</v>
          </cell>
          <cell r="N23" t="str">
            <v>Gallons</v>
          </cell>
          <cell r="O23">
            <v>0</v>
          </cell>
        </row>
        <row r="24">
          <cell r="A24" t="str">
            <v>6-24-6 (liquid)</v>
          </cell>
          <cell r="B24">
            <v>0.66539999999999999</v>
          </cell>
          <cell r="C24">
            <v>2.6616</v>
          </cell>
          <cell r="D24">
            <v>0.66539999999999999</v>
          </cell>
          <cell r="K24">
            <v>1</v>
          </cell>
          <cell r="L24" t="str">
            <v>gal</v>
          </cell>
          <cell r="M24">
            <v>1</v>
          </cell>
          <cell r="N24" t="str">
            <v>Gallons</v>
          </cell>
          <cell r="O24">
            <v>0</v>
          </cell>
        </row>
        <row r="25">
          <cell r="A25" t="str">
            <v>6-12-12 (dry)</v>
          </cell>
          <cell r="B25">
            <v>0.06</v>
          </cell>
          <cell r="C25">
            <v>0.12</v>
          </cell>
          <cell r="D25">
            <v>0.12</v>
          </cell>
          <cell r="K25">
            <v>1</v>
          </cell>
          <cell r="L25" t="str">
            <v>lbs</v>
          </cell>
          <cell r="M25">
            <v>2000</v>
          </cell>
          <cell r="N25" t="str">
            <v>Tons</v>
          </cell>
          <cell r="O25">
            <v>0</v>
          </cell>
        </row>
        <row r="26">
          <cell r="A26" t="str">
            <v>5-10-5 (dry)</v>
          </cell>
          <cell r="B26">
            <v>0.05</v>
          </cell>
          <cell r="C26">
            <v>0.1</v>
          </cell>
          <cell r="D26">
            <v>0.05</v>
          </cell>
          <cell r="K26">
            <v>1</v>
          </cell>
          <cell r="L26" t="str">
            <v>lbs</v>
          </cell>
          <cell r="M26">
            <v>2000</v>
          </cell>
          <cell r="N26" t="str">
            <v>Tons</v>
          </cell>
          <cell r="O26">
            <v>0</v>
          </cell>
        </row>
        <row r="27">
          <cell r="A27" t="str">
            <v>3-18-18 (liquid)</v>
          </cell>
          <cell r="B27">
            <v>0.35099999999999998</v>
          </cell>
          <cell r="C27">
            <v>2.1059999999999999</v>
          </cell>
          <cell r="D27">
            <v>2.1059999999999999</v>
          </cell>
          <cell r="K27">
            <v>1</v>
          </cell>
          <cell r="L27" t="str">
            <v>gal</v>
          </cell>
          <cell r="M27">
            <v>1</v>
          </cell>
          <cell r="N27" t="str">
            <v>Gallons</v>
          </cell>
          <cell r="O27">
            <v>0</v>
          </cell>
        </row>
        <row r="28">
          <cell r="A28" t="str">
            <v>19-19-19 (dry)</v>
          </cell>
          <cell r="B28">
            <v>0.19</v>
          </cell>
          <cell r="C28">
            <v>0.19</v>
          </cell>
          <cell r="D28">
            <v>0.19</v>
          </cell>
          <cell r="K28">
            <v>1</v>
          </cell>
          <cell r="L28" t="str">
            <v>lbs</v>
          </cell>
          <cell r="M28">
            <v>2000</v>
          </cell>
          <cell r="N28" t="str">
            <v>Tons</v>
          </cell>
          <cell r="O28">
            <v>0</v>
          </cell>
        </row>
        <row r="29">
          <cell r="A29" t="str">
            <v>15-15-2 (liquid)</v>
          </cell>
          <cell r="B29">
            <v>1.738</v>
          </cell>
          <cell r="C29">
            <v>1.65</v>
          </cell>
          <cell r="D29">
            <v>0.22</v>
          </cell>
          <cell r="K29">
            <v>1</v>
          </cell>
          <cell r="L29" t="str">
            <v>gal</v>
          </cell>
          <cell r="M29">
            <v>1</v>
          </cell>
          <cell r="N29" t="str">
            <v>Gallons</v>
          </cell>
          <cell r="O29">
            <v>0</v>
          </cell>
        </row>
        <row r="30">
          <cell r="A30" t="str">
            <v>15-15-15 (dry)</v>
          </cell>
          <cell r="B30">
            <v>0.15</v>
          </cell>
          <cell r="C30">
            <v>0.15</v>
          </cell>
          <cell r="D30">
            <v>0.15</v>
          </cell>
          <cell r="K30">
            <v>1</v>
          </cell>
          <cell r="L30" t="str">
            <v>lbs</v>
          </cell>
          <cell r="M30">
            <v>2000</v>
          </cell>
          <cell r="N30" t="str">
            <v>Tons</v>
          </cell>
          <cell r="O30">
            <v>0</v>
          </cell>
        </row>
        <row r="31">
          <cell r="A31" t="str">
            <v>12-24-24 (dry)</v>
          </cell>
          <cell r="B31">
            <v>0.12</v>
          </cell>
          <cell r="C31">
            <v>0.24</v>
          </cell>
          <cell r="D31">
            <v>0.24</v>
          </cell>
          <cell r="K31">
            <v>1</v>
          </cell>
          <cell r="L31" t="str">
            <v>lbs</v>
          </cell>
          <cell r="M31">
            <v>2000</v>
          </cell>
          <cell r="N31" t="str">
            <v>Tons</v>
          </cell>
          <cell r="O31">
            <v>0</v>
          </cell>
        </row>
        <row r="32">
          <cell r="A32" t="str">
            <v>10-10-10 (dry)</v>
          </cell>
          <cell r="B32">
            <v>0.1</v>
          </cell>
          <cell r="C32">
            <v>0.1</v>
          </cell>
          <cell r="D32">
            <v>0.1</v>
          </cell>
          <cell r="K32">
            <v>1</v>
          </cell>
          <cell r="L32" t="str">
            <v>lbs</v>
          </cell>
          <cell r="M32">
            <v>2000</v>
          </cell>
          <cell r="N32" t="str">
            <v>Tons</v>
          </cell>
          <cell r="O32">
            <v>0</v>
          </cell>
        </row>
        <row r="33">
          <cell r="A33" t="str">
            <v>Manure (solid)</v>
          </cell>
          <cell r="B33">
            <v>42</v>
          </cell>
          <cell r="C33">
            <v>75</v>
          </cell>
          <cell r="D33">
            <v>57</v>
          </cell>
          <cell r="E33">
            <v>8</v>
          </cell>
          <cell r="K33">
            <v>2000</v>
          </cell>
          <cell r="L33" t="str">
            <v>Tons</v>
          </cell>
          <cell r="M33">
            <v>2000</v>
          </cell>
          <cell r="N33" t="str">
            <v>Tons</v>
          </cell>
          <cell r="O33">
            <v>0</v>
          </cell>
        </row>
        <row r="34">
          <cell r="A34" t="str">
            <v>Manure (liquid)</v>
          </cell>
          <cell r="B34">
            <v>43</v>
          </cell>
          <cell r="C34">
            <v>17</v>
          </cell>
          <cell r="D34">
            <v>38</v>
          </cell>
          <cell r="E34">
            <v>10</v>
          </cell>
          <cell r="K34">
            <v>1</v>
          </cell>
          <cell r="L34" t="str">
            <v>1,000 gal</v>
          </cell>
          <cell r="M34">
            <v>1</v>
          </cell>
          <cell r="N34" t="str">
            <v>Gallons</v>
          </cell>
          <cell r="O34">
            <v>0</v>
          </cell>
        </row>
        <row r="35">
          <cell r="A35" t="str">
            <v>Compost</v>
          </cell>
          <cell r="B35">
            <v>0</v>
          </cell>
          <cell r="C35">
            <v>0</v>
          </cell>
          <cell r="D35">
            <v>0</v>
          </cell>
          <cell r="E35">
            <v>0</v>
          </cell>
          <cell r="F35">
            <v>0</v>
          </cell>
          <cell r="G35">
            <v>0</v>
          </cell>
          <cell r="H35">
            <v>0</v>
          </cell>
          <cell r="I35">
            <v>0</v>
          </cell>
          <cell r="J35">
            <v>0</v>
          </cell>
          <cell r="K35">
            <v>0</v>
          </cell>
          <cell r="L35" t="str">
            <v>Enter</v>
          </cell>
          <cell r="M35">
            <v>0</v>
          </cell>
          <cell r="N35" t="str">
            <v>Enter</v>
          </cell>
          <cell r="O35">
            <v>0</v>
          </cell>
        </row>
        <row r="36">
          <cell r="A36" t="str">
            <v>Enter</v>
          </cell>
          <cell r="B36">
            <v>0</v>
          </cell>
          <cell r="C36">
            <v>0</v>
          </cell>
          <cell r="D36">
            <v>0</v>
          </cell>
          <cell r="E36">
            <v>0</v>
          </cell>
          <cell r="F36">
            <v>0</v>
          </cell>
          <cell r="G36">
            <v>0</v>
          </cell>
          <cell r="H36">
            <v>0</v>
          </cell>
          <cell r="I36">
            <v>0</v>
          </cell>
          <cell r="J36">
            <v>0</v>
          </cell>
          <cell r="K36">
            <v>0</v>
          </cell>
          <cell r="L36" t="str">
            <v>Enter</v>
          </cell>
          <cell r="M36">
            <v>0</v>
          </cell>
          <cell r="N36" t="str">
            <v>Enter</v>
          </cell>
          <cell r="O36">
            <v>0</v>
          </cell>
        </row>
        <row r="37">
          <cell r="A37" t="str">
            <v>Enter</v>
          </cell>
          <cell r="B37">
            <v>0</v>
          </cell>
          <cell r="C37">
            <v>0</v>
          </cell>
          <cell r="D37">
            <v>0</v>
          </cell>
          <cell r="E37">
            <v>0</v>
          </cell>
          <cell r="F37">
            <v>0</v>
          </cell>
          <cell r="G37">
            <v>0</v>
          </cell>
          <cell r="H37">
            <v>0</v>
          </cell>
          <cell r="I37">
            <v>0</v>
          </cell>
          <cell r="J37">
            <v>0</v>
          </cell>
          <cell r="K37">
            <v>0</v>
          </cell>
          <cell r="L37" t="str">
            <v>Enter</v>
          </cell>
          <cell r="M37">
            <v>0</v>
          </cell>
          <cell r="N37" t="str">
            <v>Enter</v>
          </cell>
          <cell r="O37">
            <v>0</v>
          </cell>
        </row>
        <row r="38">
          <cell r="A38" t="str">
            <v>Enter</v>
          </cell>
          <cell r="B38">
            <v>0</v>
          </cell>
          <cell r="C38">
            <v>0</v>
          </cell>
          <cell r="D38">
            <v>0</v>
          </cell>
          <cell r="E38">
            <v>0</v>
          </cell>
          <cell r="F38">
            <v>0</v>
          </cell>
          <cell r="G38">
            <v>0</v>
          </cell>
          <cell r="H38">
            <v>0</v>
          </cell>
          <cell r="I38">
            <v>0</v>
          </cell>
          <cell r="J38">
            <v>0</v>
          </cell>
          <cell r="K38">
            <v>0</v>
          </cell>
          <cell r="L38" t="str">
            <v>Enter</v>
          </cell>
          <cell r="M38">
            <v>0</v>
          </cell>
          <cell r="N38" t="str">
            <v>Enter</v>
          </cell>
          <cell r="O38">
            <v>0</v>
          </cell>
        </row>
        <row r="39">
          <cell r="A39" t="str">
            <v>Enter</v>
          </cell>
          <cell r="B39">
            <v>0</v>
          </cell>
          <cell r="C39">
            <v>0</v>
          </cell>
          <cell r="D39">
            <v>0</v>
          </cell>
          <cell r="E39">
            <v>0</v>
          </cell>
          <cell r="F39">
            <v>0</v>
          </cell>
          <cell r="G39">
            <v>0</v>
          </cell>
          <cell r="H39">
            <v>0</v>
          </cell>
          <cell r="I39">
            <v>0</v>
          </cell>
          <cell r="J39">
            <v>0</v>
          </cell>
          <cell r="K39">
            <v>0</v>
          </cell>
          <cell r="L39" t="str">
            <v>Enter</v>
          </cell>
          <cell r="M39">
            <v>0</v>
          </cell>
          <cell r="N39" t="str">
            <v>Enter</v>
          </cell>
          <cell r="O39">
            <v>0</v>
          </cell>
        </row>
        <row r="43">
          <cell r="A43" t="str">
            <v>None</v>
          </cell>
          <cell r="M43">
            <v>1</v>
          </cell>
          <cell r="N43" t="str">
            <v>None</v>
          </cell>
          <cell r="O43">
            <v>0</v>
          </cell>
        </row>
        <row r="44">
          <cell r="A44" t="str">
            <v>Boron (14.3%)</v>
          </cell>
          <cell r="I44">
            <v>0.14299999999999999</v>
          </cell>
          <cell r="K44">
            <v>1</v>
          </cell>
          <cell r="L44" t="str">
            <v>lbs</v>
          </cell>
          <cell r="M44">
            <v>1</v>
          </cell>
          <cell r="N44" t="str">
            <v>Pound</v>
          </cell>
          <cell r="O44">
            <v>0</v>
          </cell>
        </row>
        <row r="45">
          <cell r="A45" t="str">
            <v>Zinc (35.5%)</v>
          </cell>
          <cell r="H45">
            <v>0.35499999999999998</v>
          </cell>
          <cell r="K45">
            <v>1</v>
          </cell>
          <cell r="L45" t="str">
            <v>lbs</v>
          </cell>
          <cell r="M45">
            <v>1</v>
          </cell>
          <cell r="N45" t="str">
            <v>Pound</v>
          </cell>
          <cell r="O45">
            <v>0</v>
          </cell>
        </row>
        <row r="46">
          <cell r="A46" t="str">
            <v>Zinc Liquid (12-0-0-12zn)</v>
          </cell>
          <cell r="B46">
            <v>0.318</v>
          </cell>
          <cell r="H46">
            <v>0.318</v>
          </cell>
          <cell r="K46">
            <v>1</v>
          </cell>
          <cell r="L46" t="str">
            <v>qts</v>
          </cell>
          <cell r="M46">
            <v>4</v>
          </cell>
          <cell r="N46" t="str">
            <v>Gallons</v>
          </cell>
          <cell r="O46">
            <v>0</v>
          </cell>
        </row>
        <row r="47">
          <cell r="A47" t="str">
            <v>Boron Liquid (0-0-0-10B)</v>
          </cell>
          <cell r="I47">
            <v>0.27799999999999997</v>
          </cell>
          <cell r="K47">
            <v>1</v>
          </cell>
          <cell r="L47" t="str">
            <v>qts</v>
          </cell>
          <cell r="M47">
            <v>4</v>
          </cell>
          <cell r="N47" t="str">
            <v>Gallons</v>
          </cell>
          <cell r="O47">
            <v>0</v>
          </cell>
        </row>
        <row r="48">
          <cell r="A48" t="str">
            <v>Manganese Sulfate</v>
          </cell>
          <cell r="E48">
            <v>0.18</v>
          </cell>
          <cell r="J48">
            <v>0.33</v>
          </cell>
          <cell r="K48">
            <v>1</v>
          </cell>
          <cell r="L48" t="str">
            <v>lbs</v>
          </cell>
          <cell r="M48">
            <v>1</v>
          </cell>
          <cell r="N48" t="str">
            <v>Pound</v>
          </cell>
          <cell r="O48">
            <v>0</v>
          </cell>
        </row>
        <row r="49">
          <cell r="A49" t="str">
            <v>Zinc Sulphate</v>
          </cell>
          <cell r="B49">
            <v>35.5</v>
          </cell>
          <cell r="E49">
            <v>0.185</v>
          </cell>
          <cell r="K49">
            <v>1</v>
          </cell>
          <cell r="L49" t="str">
            <v>lbs</v>
          </cell>
          <cell r="M49">
            <v>1</v>
          </cell>
          <cell r="N49" t="str">
            <v>Pound</v>
          </cell>
          <cell r="O49">
            <v>0</v>
          </cell>
        </row>
        <row r="50">
          <cell r="A50" t="str">
            <v>Magnesium Sulfate</v>
          </cell>
          <cell r="E50">
            <v>0.14000000000000001</v>
          </cell>
          <cell r="F50">
            <v>9.0999999999999998E-2</v>
          </cell>
          <cell r="K50">
            <v>1</v>
          </cell>
          <cell r="L50" t="str">
            <v>lbs</v>
          </cell>
          <cell r="M50">
            <v>1</v>
          </cell>
          <cell r="N50" t="str">
            <v>Pound</v>
          </cell>
          <cell r="O50">
            <v>0</v>
          </cell>
        </row>
        <row r="51">
          <cell r="A51" t="str">
            <v>Borosol 10</v>
          </cell>
          <cell r="I51">
            <v>0.1</v>
          </cell>
          <cell r="K51">
            <v>1</v>
          </cell>
          <cell r="L51" t="str">
            <v>gal</v>
          </cell>
          <cell r="M51">
            <v>1</v>
          </cell>
          <cell r="N51" t="str">
            <v>Gallons</v>
          </cell>
          <cell r="O51">
            <v>0</v>
          </cell>
        </row>
        <row r="52">
          <cell r="A52" t="str">
            <v>EDTA ZN (9%)</v>
          </cell>
          <cell r="B52">
            <v>0.04</v>
          </cell>
          <cell r="H52">
            <v>0.09</v>
          </cell>
          <cell r="K52">
            <v>1</v>
          </cell>
          <cell r="L52" t="str">
            <v>gal</v>
          </cell>
          <cell r="M52">
            <v>1</v>
          </cell>
          <cell r="N52" t="str">
            <v>Gallons</v>
          </cell>
          <cell r="O52">
            <v>0</v>
          </cell>
        </row>
        <row r="53">
          <cell r="A53" t="str">
            <v>Enter</v>
          </cell>
          <cell r="B53">
            <v>0</v>
          </cell>
          <cell r="C53">
            <v>0</v>
          </cell>
          <cell r="D53">
            <v>0</v>
          </cell>
          <cell r="E53">
            <v>0</v>
          </cell>
          <cell r="F53">
            <v>0</v>
          </cell>
          <cell r="G53">
            <v>0</v>
          </cell>
          <cell r="H53">
            <v>0</v>
          </cell>
          <cell r="I53">
            <v>0</v>
          </cell>
          <cell r="J53">
            <v>0</v>
          </cell>
          <cell r="K53">
            <v>0</v>
          </cell>
          <cell r="L53" t="str">
            <v>Enter</v>
          </cell>
          <cell r="M53">
            <v>0</v>
          </cell>
          <cell r="N53" t="str">
            <v>Enter</v>
          </cell>
          <cell r="O53">
            <v>0</v>
          </cell>
        </row>
        <row r="54">
          <cell r="A54" t="str">
            <v>Enter</v>
          </cell>
          <cell r="B54">
            <v>0</v>
          </cell>
          <cell r="C54">
            <v>0</v>
          </cell>
          <cell r="D54">
            <v>0</v>
          </cell>
          <cell r="E54">
            <v>0</v>
          </cell>
          <cell r="F54">
            <v>0</v>
          </cell>
          <cell r="G54">
            <v>0</v>
          </cell>
          <cell r="H54">
            <v>0</v>
          </cell>
          <cell r="I54">
            <v>0</v>
          </cell>
          <cell r="J54">
            <v>0</v>
          </cell>
          <cell r="K54">
            <v>0</v>
          </cell>
          <cell r="L54" t="str">
            <v>Enter</v>
          </cell>
          <cell r="M54">
            <v>0</v>
          </cell>
          <cell r="N54" t="str">
            <v>Enter</v>
          </cell>
          <cell r="O54">
            <v>0</v>
          </cell>
        </row>
        <row r="55">
          <cell r="A55" t="str">
            <v>Enter</v>
          </cell>
          <cell r="B55">
            <v>0</v>
          </cell>
          <cell r="C55">
            <v>0</v>
          </cell>
          <cell r="D55">
            <v>0</v>
          </cell>
          <cell r="E55">
            <v>0</v>
          </cell>
          <cell r="F55">
            <v>0</v>
          </cell>
          <cell r="G55">
            <v>0</v>
          </cell>
          <cell r="H55">
            <v>0</v>
          </cell>
          <cell r="I55">
            <v>0</v>
          </cell>
          <cell r="J55">
            <v>0</v>
          </cell>
          <cell r="K55">
            <v>0</v>
          </cell>
          <cell r="L55" t="str">
            <v>Enter</v>
          </cell>
          <cell r="M55">
            <v>0</v>
          </cell>
          <cell r="N55" t="str">
            <v>Enter</v>
          </cell>
          <cell r="O55">
            <v>0</v>
          </cell>
        </row>
        <row r="56">
          <cell r="A56" t="str">
            <v>Enter</v>
          </cell>
          <cell r="B56">
            <v>0</v>
          </cell>
          <cell r="C56">
            <v>0</v>
          </cell>
          <cell r="D56">
            <v>0</v>
          </cell>
          <cell r="E56">
            <v>0</v>
          </cell>
          <cell r="F56">
            <v>0</v>
          </cell>
          <cell r="G56">
            <v>0</v>
          </cell>
          <cell r="H56">
            <v>0</v>
          </cell>
          <cell r="I56">
            <v>0</v>
          </cell>
          <cell r="J56">
            <v>0</v>
          </cell>
          <cell r="K56">
            <v>0</v>
          </cell>
          <cell r="L56" t="str">
            <v>Enter</v>
          </cell>
          <cell r="M56">
            <v>0</v>
          </cell>
          <cell r="N56" t="str">
            <v>Enter</v>
          </cell>
          <cell r="O56">
            <v>0</v>
          </cell>
        </row>
        <row r="60">
          <cell r="A60" t="str">
            <v>None</v>
          </cell>
          <cell r="M60">
            <v>1</v>
          </cell>
          <cell r="N60" t="str">
            <v>None</v>
          </cell>
          <cell r="O60">
            <v>0</v>
          </cell>
        </row>
        <row r="61">
          <cell r="A61" t="str">
            <v>Pelleted Lime</v>
          </cell>
          <cell r="F61">
            <v>0.03</v>
          </cell>
          <cell r="G61">
            <v>0.22</v>
          </cell>
          <cell r="K61">
            <v>1</v>
          </cell>
          <cell r="L61" t="str">
            <v>lbs</v>
          </cell>
          <cell r="M61">
            <v>2000</v>
          </cell>
          <cell r="N61" t="str">
            <v>Ton</v>
          </cell>
          <cell r="O61">
            <v>0</v>
          </cell>
        </row>
        <row r="62">
          <cell r="A62" t="str">
            <v>Sugar Beet Lime</v>
          </cell>
          <cell r="B62">
            <v>0.55000000000000004</v>
          </cell>
          <cell r="C62">
            <v>0.01</v>
          </cell>
          <cell r="D62">
            <v>3.5999999999999999E-3</v>
          </cell>
          <cell r="G62">
            <v>29</v>
          </cell>
          <cell r="K62">
            <v>1</v>
          </cell>
          <cell r="L62" t="str">
            <v>tons</v>
          </cell>
          <cell r="M62">
            <v>1</v>
          </cell>
          <cell r="N62" t="str">
            <v>Ton</v>
          </cell>
          <cell r="O62">
            <v>0</v>
          </cell>
        </row>
        <row r="63">
          <cell r="A63" t="str">
            <v>Dolometic</v>
          </cell>
          <cell r="F63">
            <v>11</v>
          </cell>
          <cell r="G63">
            <v>42</v>
          </cell>
          <cell r="K63">
            <v>1</v>
          </cell>
          <cell r="L63" t="str">
            <v>tons</v>
          </cell>
          <cell r="M63">
            <v>1</v>
          </cell>
          <cell r="N63" t="str">
            <v>Ton</v>
          </cell>
          <cell r="O63">
            <v>0</v>
          </cell>
        </row>
        <row r="64">
          <cell r="A64" t="str">
            <v>High Calcium</v>
          </cell>
          <cell r="G64">
            <v>80</v>
          </cell>
          <cell r="K64">
            <v>1</v>
          </cell>
          <cell r="L64" t="str">
            <v>tons</v>
          </cell>
          <cell r="M64">
            <v>1</v>
          </cell>
          <cell r="N64" t="str">
            <v>Ton</v>
          </cell>
          <cell r="O64">
            <v>0</v>
          </cell>
        </row>
        <row r="65">
          <cell r="A65" t="str">
            <v>Enter</v>
          </cell>
          <cell r="B65">
            <v>0</v>
          </cell>
          <cell r="C65">
            <v>0</v>
          </cell>
          <cell r="D65">
            <v>0</v>
          </cell>
          <cell r="E65">
            <v>0</v>
          </cell>
          <cell r="F65">
            <v>0</v>
          </cell>
          <cell r="G65">
            <v>0</v>
          </cell>
          <cell r="H65">
            <v>0</v>
          </cell>
          <cell r="I65">
            <v>0</v>
          </cell>
          <cell r="J65">
            <v>0</v>
          </cell>
          <cell r="K65">
            <v>0</v>
          </cell>
          <cell r="L65" t="str">
            <v>Enter</v>
          </cell>
          <cell r="M65">
            <v>0</v>
          </cell>
          <cell r="N65" t="str">
            <v>Enter</v>
          </cell>
          <cell r="O65">
            <v>0</v>
          </cell>
        </row>
        <row r="66">
          <cell r="A66" t="str">
            <v>Enter</v>
          </cell>
          <cell r="B66">
            <v>0</v>
          </cell>
          <cell r="C66">
            <v>0</v>
          </cell>
          <cell r="D66">
            <v>0</v>
          </cell>
          <cell r="E66">
            <v>0</v>
          </cell>
          <cell r="F66">
            <v>0</v>
          </cell>
          <cell r="G66">
            <v>0</v>
          </cell>
          <cell r="H66">
            <v>0</v>
          </cell>
          <cell r="I66">
            <v>0</v>
          </cell>
          <cell r="J66">
            <v>0</v>
          </cell>
          <cell r="K66">
            <v>0</v>
          </cell>
          <cell r="L66" t="str">
            <v>Enter</v>
          </cell>
          <cell r="M66">
            <v>0</v>
          </cell>
          <cell r="N66" t="str">
            <v>Enter</v>
          </cell>
          <cell r="O66">
            <v>0</v>
          </cell>
        </row>
        <row r="67">
          <cell r="A67" t="str">
            <v>Enter</v>
          </cell>
          <cell r="B67">
            <v>0</v>
          </cell>
          <cell r="C67">
            <v>0</v>
          </cell>
          <cell r="D67">
            <v>0</v>
          </cell>
          <cell r="E67">
            <v>0</v>
          </cell>
          <cell r="F67">
            <v>0</v>
          </cell>
          <cell r="G67">
            <v>0</v>
          </cell>
          <cell r="H67">
            <v>0</v>
          </cell>
          <cell r="I67">
            <v>0</v>
          </cell>
          <cell r="J67">
            <v>0</v>
          </cell>
          <cell r="K67">
            <v>0</v>
          </cell>
          <cell r="L67" t="str">
            <v>Enter</v>
          </cell>
          <cell r="M67">
            <v>0</v>
          </cell>
          <cell r="N67" t="str">
            <v>Enter</v>
          </cell>
          <cell r="O67">
            <v>0</v>
          </cell>
        </row>
        <row r="68">
          <cell r="A68" t="str">
            <v>Enter</v>
          </cell>
          <cell r="B68">
            <v>0</v>
          </cell>
          <cell r="C68">
            <v>0</v>
          </cell>
          <cell r="D68">
            <v>0</v>
          </cell>
          <cell r="E68">
            <v>0</v>
          </cell>
          <cell r="F68">
            <v>0</v>
          </cell>
          <cell r="G68">
            <v>0</v>
          </cell>
          <cell r="H68">
            <v>0</v>
          </cell>
          <cell r="I68">
            <v>0</v>
          </cell>
          <cell r="J68">
            <v>0</v>
          </cell>
          <cell r="K68">
            <v>0</v>
          </cell>
          <cell r="L68" t="str">
            <v>Enter</v>
          </cell>
          <cell r="M68">
            <v>0</v>
          </cell>
          <cell r="N68" t="str">
            <v>Enter</v>
          </cell>
          <cell r="O68">
            <v>0</v>
          </cell>
        </row>
        <row r="72">
          <cell r="A72" t="str">
            <v>None</v>
          </cell>
          <cell r="M72">
            <v>1</v>
          </cell>
          <cell r="N72" t="str">
            <v>None</v>
          </cell>
          <cell r="O72">
            <v>0</v>
          </cell>
        </row>
        <row r="73">
          <cell r="A73" t="str">
            <v>N-Serve</v>
          </cell>
          <cell r="K73">
            <v>1</v>
          </cell>
          <cell r="L73" t="str">
            <v>ozs</v>
          </cell>
          <cell r="M73">
            <v>128</v>
          </cell>
          <cell r="N73" t="str">
            <v>Gallons</v>
          </cell>
          <cell r="O73">
            <v>0</v>
          </cell>
        </row>
        <row r="74">
          <cell r="A74" t="str">
            <v>Instinct</v>
          </cell>
          <cell r="K74">
            <v>1</v>
          </cell>
          <cell r="L74" t="str">
            <v>ozs</v>
          </cell>
          <cell r="M74">
            <v>128</v>
          </cell>
          <cell r="N74" t="str">
            <v>Gallons</v>
          </cell>
          <cell r="O74">
            <v>0</v>
          </cell>
        </row>
        <row r="75">
          <cell r="A75" t="str">
            <v>Factor</v>
          </cell>
          <cell r="K75">
            <v>1</v>
          </cell>
          <cell r="L75" t="str">
            <v>qt/ton</v>
          </cell>
          <cell r="M75">
            <v>4</v>
          </cell>
          <cell r="N75" t="str">
            <v>Gallons</v>
          </cell>
          <cell r="O75">
            <v>0</v>
          </cell>
        </row>
        <row r="76">
          <cell r="A76" t="str">
            <v>Nutrisphere</v>
          </cell>
          <cell r="K76">
            <v>1</v>
          </cell>
          <cell r="L76" t="str">
            <v>qt/ton</v>
          </cell>
          <cell r="M76">
            <v>4</v>
          </cell>
          <cell r="N76" t="str">
            <v>Gallons</v>
          </cell>
          <cell r="O76">
            <v>0</v>
          </cell>
        </row>
        <row r="77">
          <cell r="A77" t="str">
            <v>Agrotain</v>
          </cell>
          <cell r="K77">
            <v>1</v>
          </cell>
          <cell r="L77" t="str">
            <v>qt/ton</v>
          </cell>
          <cell r="M77">
            <v>4</v>
          </cell>
          <cell r="N77" t="str">
            <v>Gallons</v>
          </cell>
        </row>
        <row r="78">
          <cell r="A78" t="str">
            <v>Enter</v>
          </cell>
          <cell r="K78">
            <v>0</v>
          </cell>
          <cell r="L78" t="str">
            <v>Enter</v>
          </cell>
          <cell r="M78">
            <v>0</v>
          </cell>
          <cell r="N78" t="str">
            <v>Enter</v>
          </cell>
          <cell r="O78">
            <v>0</v>
          </cell>
        </row>
        <row r="79">
          <cell r="A79" t="str">
            <v>Enter</v>
          </cell>
          <cell r="K79">
            <v>0</v>
          </cell>
          <cell r="L79" t="str">
            <v>Enter</v>
          </cell>
          <cell r="M79">
            <v>0</v>
          </cell>
          <cell r="N79" t="str">
            <v>Enter</v>
          </cell>
          <cell r="O79">
            <v>0</v>
          </cell>
        </row>
        <row r="80">
          <cell r="A80" t="str">
            <v>Enter</v>
          </cell>
          <cell r="K80">
            <v>0</v>
          </cell>
          <cell r="L80" t="str">
            <v>Enter</v>
          </cell>
          <cell r="M80">
            <v>0</v>
          </cell>
          <cell r="N80" t="str">
            <v>Enter</v>
          </cell>
          <cell r="O80">
            <v>0</v>
          </cell>
        </row>
        <row r="81">
          <cell r="A81" t="str">
            <v>Enter</v>
          </cell>
          <cell r="K81">
            <v>0</v>
          </cell>
          <cell r="L81" t="str">
            <v>Enter</v>
          </cell>
          <cell r="M81">
            <v>0</v>
          </cell>
          <cell r="N81" t="str">
            <v>Enter</v>
          </cell>
          <cell r="O81">
            <v>0</v>
          </cell>
        </row>
      </sheetData>
      <sheetData sheetId="11" refreshError="1"/>
      <sheetData sheetId="12" refreshError="1"/>
      <sheetData sheetId="13" refreshError="1"/>
      <sheetData sheetId="14" refreshError="1"/>
      <sheetData sheetId="15" refreshError="1"/>
      <sheetData sheetId="16">
        <row r="4">
          <cell r="A4" t="str">
            <v>None</v>
          </cell>
          <cell r="C4">
            <v>1</v>
          </cell>
          <cell r="D4" t="str">
            <v>None</v>
          </cell>
          <cell r="E4" t="str">
            <v>None</v>
          </cell>
        </row>
        <row r="5">
          <cell r="A5" t="str">
            <v>2,4-D</v>
          </cell>
          <cell r="B5" t="str">
            <v>pt</v>
          </cell>
          <cell r="C5">
            <v>8</v>
          </cell>
          <cell r="D5" t="str">
            <v>Gallon</v>
          </cell>
          <cell r="E5" t="str">
            <v>Post</v>
          </cell>
          <cell r="F5">
            <v>4</v>
          </cell>
        </row>
        <row r="6">
          <cell r="A6" t="str">
            <v>Acuron</v>
          </cell>
          <cell r="B6" t="str">
            <v>qt</v>
          </cell>
          <cell r="C6">
            <v>4</v>
          </cell>
          <cell r="D6" t="str">
            <v>Gallon</v>
          </cell>
          <cell r="E6" t="str">
            <v>Soil Premix</v>
          </cell>
          <cell r="F6" t="str">
            <v>5/15/27/27</v>
          </cell>
        </row>
        <row r="7">
          <cell r="A7" t="str">
            <v>Acuron Flex</v>
          </cell>
          <cell r="B7" t="str">
            <v>qt</v>
          </cell>
          <cell r="C7">
            <v>4</v>
          </cell>
          <cell r="D7" t="str">
            <v>Gallon</v>
          </cell>
          <cell r="E7" t="str">
            <v>Soil Premix</v>
          </cell>
          <cell r="F7" t="str">
            <v>15/27/27</v>
          </cell>
        </row>
        <row r="8">
          <cell r="A8" t="str">
            <v>Anthem ATZ</v>
          </cell>
          <cell r="B8" t="str">
            <v>pt</v>
          </cell>
          <cell r="C8">
            <v>8</v>
          </cell>
          <cell r="D8" t="str">
            <v>Gallon</v>
          </cell>
          <cell r="E8" t="str">
            <v>Soil Premix</v>
          </cell>
          <cell r="F8" t="str">
            <v>15/14/5</v>
          </cell>
        </row>
        <row r="9">
          <cell r="A9" t="str">
            <v>Anthem Maxx</v>
          </cell>
          <cell r="B9" t="str">
            <v>oz</v>
          </cell>
          <cell r="C9">
            <v>128</v>
          </cell>
          <cell r="D9" t="str">
            <v>Ounce</v>
          </cell>
          <cell r="E9" t="str">
            <v>Soil Premix</v>
          </cell>
          <cell r="F9" t="str">
            <v>15/14</v>
          </cell>
        </row>
        <row r="10">
          <cell r="A10" t="str">
            <v>Armezon Pro</v>
          </cell>
          <cell r="B10" t="str">
            <v>oz</v>
          </cell>
          <cell r="C10">
            <v>128</v>
          </cell>
          <cell r="D10" t="str">
            <v>Ounce</v>
          </cell>
          <cell r="E10" t="str">
            <v>Soil Premix</v>
          </cell>
          <cell r="F10" t="str">
            <v>15/27</v>
          </cell>
        </row>
        <row r="11">
          <cell r="A11" t="str">
            <v>Atrazine (Dry)</v>
          </cell>
          <cell r="B11" t="str">
            <v>lb</v>
          </cell>
          <cell r="C11">
            <v>1</v>
          </cell>
          <cell r="D11" t="str">
            <v>Pound</v>
          </cell>
          <cell r="E11" t="str">
            <v>Soil</v>
          </cell>
          <cell r="F11" t="str">
            <v>5</v>
          </cell>
        </row>
        <row r="12">
          <cell r="A12" t="str">
            <v>Atrazine (Liquid)</v>
          </cell>
          <cell r="B12" t="str">
            <v>qt</v>
          </cell>
          <cell r="C12">
            <v>4</v>
          </cell>
          <cell r="D12" t="str">
            <v>Gallon</v>
          </cell>
          <cell r="E12" t="str">
            <v>Soil</v>
          </cell>
          <cell r="F12" t="str">
            <v>5</v>
          </cell>
        </row>
        <row r="13">
          <cell r="A13" t="str">
            <v>Balance Flexx</v>
          </cell>
          <cell r="B13" t="str">
            <v>oz</v>
          </cell>
          <cell r="C13">
            <v>128</v>
          </cell>
          <cell r="D13" t="str">
            <v>Gallon</v>
          </cell>
          <cell r="E13" t="str">
            <v>Soil</v>
          </cell>
          <cell r="F13" t="str">
            <v>27</v>
          </cell>
        </row>
        <row r="14">
          <cell r="A14" t="str">
            <v>Banvel/Clarity</v>
          </cell>
          <cell r="B14" t="str">
            <v>pt</v>
          </cell>
          <cell r="C14">
            <v>8</v>
          </cell>
          <cell r="D14" t="str">
            <v>Gallon</v>
          </cell>
          <cell r="E14" t="str">
            <v>Post</v>
          </cell>
          <cell r="F14">
            <v>4</v>
          </cell>
        </row>
        <row r="15">
          <cell r="A15" t="str">
            <v>Basis Blend</v>
          </cell>
          <cell r="B15" t="str">
            <v>oz</v>
          </cell>
          <cell r="C15">
            <v>128</v>
          </cell>
          <cell r="D15" t="str">
            <v>Ounce</v>
          </cell>
          <cell r="E15" t="str">
            <v>Soil Premix</v>
          </cell>
          <cell r="F15" t="str">
            <v>2/2</v>
          </cell>
        </row>
        <row r="16">
          <cell r="A16" t="str">
            <v>Bicip II Magnum Lite/Cinch ATZ Lite</v>
          </cell>
          <cell r="B16" t="str">
            <v>qt</v>
          </cell>
          <cell r="C16">
            <v>4</v>
          </cell>
          <cell r="D16" t="str">
            <v>Gallon</v>
          </cell>
          <cell r="E16" t="str">
            <v>Soil Premix</v>
          </cell>
          <cell r="F16" t="str">
            <v>5/15</v>
          </cell>
        </row>
        <row r="17">
          <cell r="A17" t="str">
            <v>Bicip II Magnum/Cinch ATZ/Parallel Plus</v>
          </cell>
          <cell r="B17" t="str">
            <v>qt</v>
          </cell>
          <cell r="C17">
            <v>4</v>
          </cell>
          <cell r="D17" t="str">
            <v>Gallon</v>
          </cell>
          <cell r="E17" t="str">
            <v>Soil Premix</v>
          </cell>
          <cell r="F17" t="str">
            <v>5/15</v>
          </cell>
        </row>
        <row r="18">
          <cell r="A18" t="str">
            <v>Breakfree NXT ATZ/Harness XTRA/Keystone NXT</v>
          </cell>
          <cell r="B18" t="str">
            <v>qt</v>
          </cell>
          <cell r="C18">
            <v>4</v>
          </cell>
          <cell r="D18" t="str">
            <v>Gallon</v>
          </cell>
          <cell r="E18" t="str">
            <v>Soil Premix</v>
          </cell>
          <cell r="F18" t="str">
            <v>5/15</v>
          </cell>
        </row>
        <row r="19">
          <cell r="A19" t="str">
            <v>Breakfree NXT Lite/Degree XTRA/Fultime NXT/Keystone LA NXT</v>
          </cell>
          <cell r="B19" t="str">
            <v>qt</v>
          </cell>
          <cell r="C19">
            <v>4</v>
          </cell>
          <cell r="D19" t="str">
            <v>Gallon</v>
          </cell>
          <cell r="E19" t="str">
            <v>Soil Premix</v>
          </cell>
          <cell r="F19" t="str">
            <v>5/15</v>
          </cell>
        </row>
        <row r="20">
          <cell r="A20" t="str">
            <v>Breakfree NXT/Harness/Surpass NXT</v>
          </cell>
          <cell r="B20" t="str">
            <v>pt</v>
          </cell>
          <cell r="C20">
            <v>8</v>
          </cell>
          <cell r="D20" t="str">
            <v>Gallon</v>
          </cell>
          <cell r="E20" t="str">
            <v>Soil</v>
          </cell>
          <cell r="F20" t="str">
            <v>15</v>
          </cell>
        </row>
        <row r="21">
          <cell r="A21" t="str">
            <v>Callisto</v>
          </cell>
          <cell r="B21" t="str">
            <v>oz</v>
          </cell>
          <cell r="C21">
            <v>128</v>
          </cell>
          <cell r="D21" t="str">
            <v>Gallon</v>
          </cell>
          <cell r="E21" t="str">
            <v>Soil</v>
          </cell>
          <cell r="F21" t="str">
            <v>27</v>
          </cell>
        </row>
        <row r="22">
          <cell r="A22" t="str">
            <v>Corvus</v>
          </cell>
          <cell r="B22" t="str">
            <v>oz</v>
          </cell>
          <cell r="C22">
            <v>1</v>
          </cell>
          <cell r="D22" t="str">
            <v>Ounce</v>
          </cell>
          <cell r="E22" t="str">
            <v>Soil Premix</v>
          </cell>
          <cell r="F22" t="str">
            <v>2/27</v>
          </cell>
        </row>
        <row r="23">
          <cell r="A23" t="str">
            <v>Crusher</v>
          </cell>
          <cell r="B23" t="str">
            <v>oz</v>
          </cell>
          <cell r="C23">
            <v>128</v>
          </cell>
          <cell r="D23" t="str">
            <v>Ounce</v>
          </cell>
          <cell r="E23" t="str">
            <v>Soil Premix</v>
          </cell>
          <cell r="F23" t="str">
            <v>2/2</v>
          </cell>
        </row>
        <row r="24">
          <cell r="A24" t="str">
            <v>Dual II Magnum/Cinch/Parallel</v>
          </cell>
          <cell r="B24" t="str">
            <v>qt</v>
          </cell>
          <cell r="C24">
            <v>4</v>
          </cell>
          <cell r="D24" t="str">
            <v>Gallon</v>
          </cell>
          <cell r="E24" t="str">
            <v>Soil</v>
          </cell>
          <cell r="F24" t="str">
            <v>15</v>
          </cell>
        </row>
        <row r="25">
          <cell r="A25" t="str">
            <v>Enlist Duo</v>
          </cell>
          <cell r="B25" t="str">
            <v>pt</v>
          </cell>
          <cell r="C25">
            <v>8</v>
          </cell>
          <cell r="D25" t="str">
            <v>Gallon</v>
          </cell>
          <cell r="E25" t="str">
            <v>Post Pre-Mix</v>
          </cell>
          <cell r="F25" t="str">
            <v>4/9</v>
          </cell>
        </row>
        <row r="26">
          <cell r="A26" t="str">
            <v>Enlist One</v>
          </cell>
          <cell r="B26" t="str">
            <v>pt</v>
          </cell>
          <cell r="C26">
            <v>8</v>
          </cell>
          <cell r="D26" t="str">
            <v>Gallon</v>
          </cell>
          <cell r="E26" t="str">
            <v>Post</v>
          </cell>
          <cell r="F26" t="str">
            <v>4</v>
          </cell>
        </row>
        <row r="27">
          <cell r="A27" t="str">
            <v>Fierce</v>
          </cell>
          <cell r="B27" t="str">
            <v>oz</v>
          </cell>
          <cell r="C27">
            <v>128</v>
          </cell>
          <cell r="D27" t="str">
            <v>Ounce</v>
          </cell>
          <cell r="E27" t="str">
            <v>Soil Premix</v>
          </cell>
          <cell r="F27" t="str">
            <v>14/15</v>
          </cell>
        </row>
        <row r="28">
          <cell r="A28" t="str">
            <v>Glyphosate</v>
          </cell>
          <cell r="B28" t="str">
            <v>oz</v>
          </cell>
          <cell r="C28">
            <v>128</v>
          </cell>
          <cell r="D28" t="str">
            <v>Gallon</v>
          </cell>
          <cell r="E28" t="str">
            <v>Post</v>
          </cell>
          <cell r="F28">
            <v>9</v>
          </cell>
        </row>
        <row r="29">
          <cell r="A29" t="str">
            <v>Harness Max</v>
          </cell>
          <cell r="B29" t="str">
            <v>oz</v>
          </cell>
          <cell r="C29">
            <v>128</v>
          </cell>
          <cell r="D29" t="str">
            <v>Ounce</v>
          </cell>
          <cell r="E29" t="str">
            <v>Soil Premix</v>
          </cell>
          <cell r="F29" t="str">
            <v>15/27</v>
          </cell>
        </row>
        <row r="30">
          <cell r="A30" t="str">
            <v>Hornet WDG/Stanza</v>
          </cell>
          <cell r="B30" t="str">
            <v>oz</v>
          </cell>
          <cell r="C30">
            <v>128</v>
          </cell>
          <cell r="D30" t="str">
            <v>Ounce</v>
          </cell>
          <cell r="E30" t="str">
            <v>Soil Premix</v>
          </cell>
          <cell r="F30" t="str">
            <v>2/4</v>
          </cell>
        </row>
        <row r="31">
          <cell r="A31" t="str">
            <v>Instigate</v>
          </cell>
          <cell r="B31" t="str">
            <v>oz</v>
          </cell>
          <cell r="C31">
            <v>128</v>
          </cell>
          <cell r="D31" t="str">
            <v>Ounce</v>
          </cell>
          <cell r="E31" t="str">
            <v>Soil Premix</v>
          </cell>
          <cell r="F31" t="str">
            <v>2/27</v>
          </cell>
        </row>
        <row r="32">
          <cell r="A32" t="str">
            <v>Lexar EZ</v>
          </cell>
          <cell r="B32" t="str">
            <v>qt</v>
          </cell>
          <cell r="C32">
            <v>4</v>
          </cell>
          <cell r="D32" t="str">
            <v>Gallon</v>
          </cell>
          <cell r="E32" t="str">
            <v>Soil Premix</v>
          </cell>
          <cell r="F32" t="str">
            <v>5/27/15</v>
          </cell>
        </row>
        <row r="33">
          <cell r="A33" t="str">
            <v>Lumax EZ</v>
          </cell>
          <cell r="B33" t="str">
            <v>qt</v>
          </cell>
          <cell r="C33">
            <v>4</v>
          </cell>
          <cell r="D33" t="str">
            <v>Gallon</v>
          </cell>
          <cell r="E33" t="str">
            <v>Soil Premix</v>
          </cell>
          <cell r="F33" t="str">
            <v>5/27/15</v>
          </cell>
        </row>
        <row r="34">
          <cell r="A34" t="str">
            <v>Outlook</v>
          </cell>
          <cell r="B34" t="str">
            <v>oz</v>
          </cell>
          <cell r="C34">
            <v>128</v>
          </cell>
          <cell r="D34" t="str">
            <v>Gallon</v>
          </cell>
          <cell r="E34" t="str">
            <v>Soil</v>
          </cell>
          <cell r="F34" t="str">
            <v>15</v>
          </cell>
        </row>
        <row r="35">
          <cell r="A35" t="str">
            <v>Panoflex</v>
          </cell>
          <cell r="B35" t="str">
            <v>oz</v>
          </cell>
          <cell r="C35">
            <v>128</v>
          </cell>
          <cell r="D35" t="str">
            <v>Ounce</v>
          </cell>
          <cell r="E35" t="str">
            <v>Soil Premix</v>
          </cell>
          <cell r="F35" t="str">
            <v>2/2</v>
          </cell>
        </row>
        <row r="36">
          <cell r="A36" t="str">
            <v>Prequel</v>
          </cell>
          <cell r="B36" t="str">
            <v>oz</v>
          </cell>
          <cell r="C36">
            <v>128</v>
          </cell>
          <cell r="D36" t="str">
            <v>Ounce</v>
          </cell>
          <cell r="E36" t="str">
            <v>Soil Premix</v>
          </cell>
          <cell r="F36" t="str">
            <v>2/27</v>
          </cell>
        </row>
        <row r="37">
          <cell r="A37" t="str">
            <v>Princep</v>
          </cell>
          <cell r="B37" t="str">
            <v>qt</v>
          </cell>
          <cell r="C37">
            <v>4</v>
          </cell>
          <cell r="D37" t="str">
            <v>Gallon</v>
          </cell>
          <cell r="E37" t="str">
            <v>Soil</v>
          </cell>
          <cell r="F37" t="str">
            <v>5</v>
          </cell>
        </row>
        <row r="38">
          <cell r="A38" t="str">
            <v>Prowl H20</v>
          </cell>
          <cell r="B38" t="str">
            <v>pt</v>
          </cell>
          <cell r="C38">
            <v>8</v>
          </cell>
          <cell r="D38" t="str">
            <v>Gallon</v>
          </cell>
          <cell r="E38" t="str">
            <v>Soil</v>
          </cell>
          <cell r="F38" t="str">
            <v>3</v>
          </cell>
        </row>
        <row r="39">
          <cell r="A39" t="str">
            <v>Python/Accolade</v>
          </cell>
          <cell r="B39" t="str">
            <v>oz</v>
          </cell>
          <cell r="C39">
            <v>128</v>
          </cell>
          <cell r="D39" t="str">
            <v>Gallon</v>
          </cell>
          <cell r="E39" t="str">
            <v>Soil</v>
          </cell>
          <cell r="F39" t="str">
            <v>2</v>
          </cell>
        </row>
        <row r="40">
          <cell r="A40" t="str">
            <v>Resicore</v>
          </cell>
          <cell r="B40" t="str">
            <v>qt</v>
          </cell>
          <cell r="C40">
            <v>4</v>
          </cell>
          <cell r="D40" t="str">
            <v>Gallon</v>
          </cell>
          <cell r="E40" t="str">
            <v>Soil Premix</v>
          </cell>
          <cell r="F40" t="str">
            <v>4/15/27</v>
          </cell>
        </row>
        <row r="41">
          <cell r="A41" t="str">
            <v>Resolve SG</v>
          </cell>
          <cell r="B41" t="str">
            <v>oz</v>
          </cell>
          <cell r="C41">
            <v>1</v>
          </cell>
          <cell r="D41" t="str">
            <v>Ounce</v>
          </cell>
          <cell r="E41" t="str">
            <v>Soil</v>
          </cell>
          <cell r="F41" t="str">
            <v>2</v>
          </cell>
        </row>
        <row r="42">
          <cell r="A42" t="str">
            <v>Sharpen</v>
          </cell>
          <cell r="B42" t="str">
            <v>oz</v>
          </cell>
          <cell r="C42">
            <v>128</v>
          </cell>
          <cell r="D42" t="str">
            <v>Gallon</v>
          </cell>
          <cell r="E42" t="str">
            <v>Soil</v>
          </cell>
          <cell r="F42" t="str">
            <v>14</v>
          </cell>
        </row>
        <row r="43">
          <cell r="A43" t="str">
            <v>Surestart II/TripleFlex II</v>
          </cell>
          <cell r="B43" t="str">
            <v>qt</v>
          </cell>
          <cell r="C43">
            <v>4</v>
          </cell>
          <cell r="D43" t="str">
            <v>Gallon</v>
          </cell>
          <cell r="E43" t="str">
            <v>Soil Premix</v>
          </cell>
          <cell r="F43" t="str">
            <v>2/4/15</v>
          </cell>
        </row>
        <row r="44">
          <cell r="A44" t="str">
            <v>Valor/Rowell</v>
          </cell>
          <cell r="B44" t="str">
            <v>oz</v>
          </cell>
          <cell r="C44">
            <v>128</v>
          </cell>
          <cell r="D44" t="str">
            <v>Gallon</v>
          </cell>
          <cell r="E44" t="str">
            <v>Soil</v>
          </cell>
          <cell r="F44" t="str">
            <v>14</v>
          </cell>
        </row>
        <row r="45">
          <cell r="A45" t="str">
            <v>Verdict</v>
          </cell>
          <cell r="B45" t="str">
            <v>oz</v>
          </cell>
          <cell r="C45">
            <v>128</v>
          </cell>
          <cell r="D45" t="str">
            <v>Gallon</v>
          </cell>
          <cell r="E45" t="str">
            <v>Soil Premix</v>
          </cell>
          <cell r="F45" t="str">
            <v>14/15</v>
          </cell>
        </row>
        <row r="46">
          <cell r="A46" t="str">
            <v>Warrant</v>
          </cell>
          <cell r="B46" t="str">
            <v>pt</v>
          </cell>
          <cell r="C46">
            <v>8</v>
          </cell>
          <cell r="D46" t="str">
            <v>Gallon</v>
          </cell>
          <cell r="E46" t="str">
            <v>Soil</v>
          </cell>
          <cell r="F46" t="str">
            <v>9</v>
          </cell>
        </row>
        <row r="47">
          <cell r="A47" t="str">
            <v>Zemax</v>
          </cell>
          <cell r="B47" t="str">
            <v>qt</v>
          </cell>
          <cell r="C47">
            <v>4</v>
          </cell>
          <cell r="D47" t="str">
            <v>Gallon</v>
          </cell>
          <cell r="E47" t="str">
            <v>Soil Premix</v>
          </cell>
          <cell r="F47" t="str">
            <v>27/15</v>
          </cell>
        </row>
        <row r="48">
          <cell r="A48" t="str">
            <v>Zidua</v>
          </cell>
          <cell r="B48" t="str">
            <v>oz</v>
          </cell>
          <cell r="C48">
            <v>1</v>
          </cell>
          <cell r="D48" t="str">
            <v>Gallon</v>
          </cell>
          <cell r="E48" t="str">
            <v>Soil</v>
          </cell>
          <cell r="F48" t="str">
            <v>15</v>
          </cell>
        </row>
        <row r="49">
          <cell r="A49" t="str">
            <v>Enter</v>
          </cell>
          <cell r="B49" t="str">
            <v>Enter</v>
          </cell>
          <cell r="C49">
            <v>0</v>
          </cell>
          <cell r="D49" t="str">
            <v>Enter</v>
          </cell>
          <cell r="E49" t="str">
            <v>Enter</v>
          </cell>
          <cell r="F49">
            <v>0</v>
          </cell>
        </row>
        <row r="50">
          <cell r="A50" t="str">
            <v>Enter</v>
          </cell>
          <cell r="B50" t="str">
            <v>Enter</v>
          </cell>
          <cell r="C50">
            <v>0</v>
          </cell>
          <cell r="D50" t="str">
            <v>Enter</v>
          </cell>
          <cell r="E50" t="str">
            <v>Enter</v>
          </cell>
          <cell r="F50">
            <v>0</v>
          </cell>
        </row>
        <row r="51">
          <cell r="A51" t="str">
            <v>Enter</v>
          </cell>
          <cell r="B51" t="str">
            <v>Enter</v>
          </cell>
          <cell r="C51">
            <v>0</v>
          </cell>
          <cell r="D51" t="str">
            <v>Enter</v>
          </cell>
          <cell r="E51" t="str">
            <v>Enter</v>
          </cell>
          <cell r="F51">
            <v>0</v>
          </cell>
        </row>
        <row r="52">
          <cell r="A52" t="str">
            <v>Enter</v>
          </cell>
          <cell r="B52" t="str">
            <v>Enter</v>
          </cell>
          <cell r="C52">
            <v>0</v>
          </cell>
          <cell r="D52" t="str">
            <v>Enter</v>
          </cell>
          <cell r="E52" t="str">
            <v>Enter</v>
          </cell>
          <cell r="F52">
            <v>0</v>
          </cell>
        </row>
        <row r="55">
          <cell r="A55" t="str">
            <v>None</v>
          </cell>
          <cell r="C55">
            <v>1</v>
          </cell>
          <cell r="D55" t="str">
            <v>None</v>
          </cell>
          <cell r="E55" t="str">
            <v>Post</v>
          </cell>
        </row>
        <row r="56">
          <cell r="A56" t="str">
            <v>2,4-D</v>
          </cell>
          <cell r="B56" t="str">
            <v>pt</v>
          </cell>
          <cell r="C56">
            <v>8</v>
          </cell>
          <cell r="D56" t="str">
            <v>Gallon</v>
          </cell>
          <cell r="E56" t="str">
            <v>Post</v>
          </cell>
          <cell r="F56">
            <v>4</v>
          </cell>
        </row>
        <row r="57">
          <cell r="A57" t="str">
            <v>Accent Q</v>
          </cell>
          <cell r="B57" t="str">
            <v>oz</v>
          </cell>
          <cell r="C57">
            <v>1</v>
          </cell>
          <cell r="D57" t="str">
            <v>Ounce</v>
          </cell>
          <cell r="E57" t="str">
            <v>Post</v>
          </cell>
          <cell r="F57">
            <v>2</v>
          </cell>
        </row>
        <row r="58">
          <cell r="A58" t="str">
            <v>Aim</v>
          </cell>
          <cell r="B58" t="str">
            <v>oz</v>
          </cell>
          <cell r="C58">
            <v>1</v>
          </cell>
          <cell r="D58" t="str">
            <v>Ounce</v>
          </cell>
          <cell r="E58" t="str">
            <v>Post</v>
          </cell>
          <cell r="F58">
            <v>14</v>
          </cell>
        </row>
        <row r="59">
          <cell r="A59" t="str">
            <v>Anthem ATZ</v>
          </cell>
          <cell r="B59" t="str">
            <v>pt</v>
          </cell>
          <cell r="C59">
            <v>8</v>
          </cell>
          <cell r="D59" t="str">
            <v>Gallon</v>
          </cell>
          <cell r="E59" t="str">
            <v>Post Pre-Mix</v>
          </cell>
          <cell r="F59" t="str">
            <v>15/14/5</v>
          </cell>
        </row>
        <row r="60">
          <cell r="A60" t="str">
            <v>Anthem Maxx</v>
          </cell>
          <cell r="B60" t="str">
            <v>oz</v>
          </cell>
          <cell r="C60">
            <v>128</v>
          </cell>
          <cell r="D60" t="str">
            <v>Gallon</v>
          </cell>
          <cell r="E60" t="str">
            <v>Post Pre-Mix</v>
          </cell>
          <cell r="F60" t="str">
            <v>15/14</v>
          </cell>
        </row>
        <row r="61">
          <cell r="A61" t="str">
            <v>Armezon Pro</v>
          </cell>
          <cell r="B61" t="str">
            <v>oz</v>
          </cell>
          <cell r="C61">
            <v>128</v>
          </cell>
          <cell r="D61" t="str">
            <v>Ounce</v>
          </cell>
          <cell r="E61" t="str">
            <v>Post Pre-Mix</v>
          </cell>
          <cell r="F61" t="str">
            <v>15/27</v>
          </cell>
        </row>
        <row r="62">
          <cell r="A62" t="str">
            <v>Armezon/Impact</v>
          </cell>
          <cell r="B62" t="str">
            <v>oz</v>
          </cell>
          <cell r="C62">
            <v>128</v>
          </cell>
          <cell r="D62" t="str">
            <v>Ounce</v>
          </cell>
          <cell r="E62" t="str">
            <v>Post</v>
          </cell>
          <cell r="F62">
            <v>27</v>
          </cell>
        </row>
        <row r="63">
          <cell r="A63" t="str">
            <v>Atrazine (Dry)</v>
          </cell>
          <cell r="B63" t="str">
            <v>lb</v>
          </cell>
          <cell r="C63">
            <v>1</v>
          </cell>
          <cell r="D63" t="str">
            <v>Pound</v>
          </cell>
          <cell r="E63" t="str">
            <v>Post</v>
          </cell>
          <cell r="F63">
            <v>5</v>
          </cell>
        </row>
        <row r="64">
          <cell r="A64" t="str">
            <v>Atrazine (Liquid)</v>
          </cell>
          <cell r="B64" t="str">
            <v>qt</v>
          </cell>
          <cell r="C64">
            <v>4</v>
          </cell>
          <cell r="D64" t="str">
            <v>Gallon</v>
          </cell>
          <cell r="E64" t="str">
            <v>Post</v>
          </cell>
          <cell r="F64">
            <v>5</v>
          </cell>
        </row>
        <row r="65">
          <cell r="A65" t="str">
            <v>Banvel/Clarity</v>
          </cell>
          <cell r="B65" t="str">
            <v>pt</v>
          </cell>
          <cell r="C65">
            <v>8</v>
          </cell>
          <cell r="D65" t="str">
            <v>Gallon</v>
          </cell>
          <cell r="E65" t="str">
            <v>Post</v>
          </cell>
          <cell r="F65">
            <v>4</v>
          </cell>
        </row>
        <row r="66">
          <cell r="A66" t="str">
            <v>Basagran/Broadloom</v>
          </cell>
          <cell r="B66" t="str">
            <v>pt</v>
          </cell>
          <cell r="C66">
            <v>8</v>
          </cell>
          <cell r="D66" t="str">
            <v>Gallon</v>
          </cell>
          <cell r="E66" t="str">
            <v>Post</v>
          </cell>
          <cell r="F66">
            <v>6</v>
          </cell>
        </row>
        <row r="67">
          <cell r="A67" t="str">
            <v>Beacon</v>
          </cell>
          <cell r="B67" t="str">
            <v>oz</v>
          </cell>
          <cell r="C67">
            <v>1</v>
          </cell>
          <cell r="D67" t="str">
            <v>Ounce</v>
          </cell>
          <cell r="E67" t="str">
            <v>Post</v>
          </cell>
          <cell r="F67">
            <v>2</v>
          </cell>
        </row>
        <row r="68">
          <cell r="A68" t="str">
            <v>Buctril/Moxy</v>
          </cell>
          <cell r="B68" t="str">
            <v>pt</v>
          </cell>
          <cell r="C68">
            <v>8</v>
          </cell>
          <cell r="D68" t="str">
            <v>Gallon</v>
          </cell>
          <cell r="E68" t="str">
            <v>Post</v>
          </cell>
          <cell r="F68">
            <v>6</v>
          </cell>
        </row>
        <row r="69">
          <cell r="A69" t="str">
            <v>Cadet</v>
          </cell>
          <cell r="B69" t="str">
            <v>oz</v>
          </cell>
          <cell r="C69">
            <v>128</v>
          </cell>
          <cell r="D69" t="str">
            <v>Quart</v>
          </cell>
          <cell r="E69" t="str">
            <v>Post</v>
          </cell>
          <cell r="F69">
            <v>14</v>
          </cell>
        </row>
        <row r="70">
          <cell r="A70" t="str">
            <v>Callisto</v>
          </cell>
          <cell r="B70" t="str">
            <v>oz</v>
          </cell>
          <cell r="C70">
            <v>128</v>
          </cell>
          <cell r="D70" t="str">
            <v>Gallon</v>
          </cell>
          <cell r="E70" t="str">
            <v>Post</v>
          </cell>
          <cell r="F70">
            <v>27</v>
          </cell>
        </row>
        <row r="71">
          <cell r="A71" t="str">
            <v>Callisto GT</v>
          </cell>
          <cell r="B71" t="str">
            <v>pt</v>
          </cell>
          <cell r="C71">
            <v>8</v>
          </cell>
          <cell r="D71" t="str">
            <v>Gallon</v>
          </cell>
          <cell r="E71" t="str">
            <v>Post Pre-Mix</v>
          </cell>
          <cell r="F71" t="str">
            <v>9/27</v>
          </cell>
        </row>
        <row r="72">
          <cell r="A72" t="str">
            <v>Callisto XTRA</v>
          </cell>
          <cell r="B72" t="str">
            <v>oz</v>
          </cell>
          <cell r="C72">
            <v>128</v>
          </cell>
          <cell r="D72" t="str">
            <v>Gallon</v>
          </cell>
          <cell r="E72" t="str">
            <v>Post Pre-Mix</v>
          </cell>
          <cell r="F72" t="str">
            <v>5/27</v>
          </cell>
        </row>
        <row r="73">
          <cell r="A73" t="str">
            <v>Capreno</v>
          </cell>
          <cell r="B73" t="str">
            <v>oz</v>
          </cell>
          <cell r="C73">
            <v>1</v>
          </cell>
          <cell r="D73" t="str">
            <v>Ounce</v>
          </cell>
          <cell r="E73" t="str">
            <v>Post Pre-Mix</v>
          </cell>
          <cell r="F73" t="str">
            <v>2/27</v>
          </cell>
        </row>
        <row r="74">
          <cell r="A74" t="str">
            <v>DiFlexx</v>
          </cell>
          <cell r="B74" t="str">
            <v>oz</v>
          </cell>
          <cell r="C74">
            <v>128</v>
          </cell>
          <cell r="D74" t="str">
            <v>Gallon</v>
          </cell>
          <cell r="E74" t="str">
            <v>Post</v>
          </cell>
          <cell r="F74">
            <v>4</v>
          </cell>
        </row>
        <row r="75">
          <cell r="A75" t="str">
            <v>DiFlexx Duo</v>
          </cell>
          <cell r="B75" t="str">
            <v>oz</v>
          </cell>
          <cell r="C75">
            <v>128</v>
          </cell>
          <cell r="D75" t="str">
            <v>Gallon</v>
          </cell>
          <cell r="E75" t="str">
            <v>Post Pre-Mix</v>
          </cell>
          <cell r="F75" t="str">
            <v>4/27</v>
          </cell>
        </row>
        <row r="76">
          <cell r="A76" t="str">
            <v>Enlist Duo</v>
          </cell>
          <cell r="B76" t="str">
            <v>pt</v>
          </cell>
          <cell r="C76">
            <v>8</v>
          </cell>
          <cell r="D76" t="str">
            <v>Gallon</v>
          </cell>
          <cell r="E76" t="str">
            <v>Post Pre-Mix</v>
          </cell>
          <cell r="F76" t="str">
            <v>4/9</v>
          </cell>
        </row>
        <row r="77">
          <cell r="A77" t="str">
            <v>Enlist One</v>
          </cell>
          <cell r="B77" t="str">
            <v>pt</v>
          </cell>
          <cell r="C77">
            <v>8</v>
          </cell>
          <cell r="D77" t="str">
            <v>Gallon</v>
          </cell>
          <cell r="E77" t="str">
            <v>Post</v>
          </cell>
          <cell r="F77" t="str">
            <v>4</v>
          </cell>
        </row>
        <row r="78">
          <cell r="A78" t="str">
            <v>Expert</v>
          </cell>
          <cell r="B78" t="str">
            <v>qt</v>
          </cell>
          <cell r="C78">
            <v>4</v>
          </cell>
          <cell r="D78" t="str">
            <v>Gallon</v>
          </cell>
          <cell r="E78" t="str">
            <v>Post Pre-Mix</v>
          </cell>
          <cell r="F78" t="str">
            <v>5/9/15</v>
          </cell>
        </row>
        <row r="79">
          <cell r="A79" t="str">
            <v>Glyphosate</v>
          </cell>
          <cell r="B79" t="str">
            <v>oz</v>
          </cell>
          <cell r="C79">
            <v>128</v>
          </cell>
          <cell r="D79" t="str">
            <v>Gallon</v>
          </cell>
          <cell r="E79" t="str">
            <v>Post</v>
          </cell>
          <cell r="F79">
            <v>9</v>
          </cell>
        </row>
        <row r="80">
          <cell r="A80" t="str">
            <v>Halex GT</v>
          </cell>
          <cell r="B80" t="str">
            <v>pt</v>
          </cell>
          <cell r="C80">
            <v>8</v>
          </cell>
          <cell r="D80" t="str">
            <v>Gallon</v>
          </cell>
          <cell r="E80" t="str">
            <v>Post Pre-Mix</v>
          </cell>
          <cell r="F80" t="str">
            <v>9/15/27</v>
          </cell>
        </row>
        <row r="81">
          <cell r="A81" t="str">
            <v>Hornet WDG/Stanza</v>
          </cell>
          <cell r="B81" t="str">
            <v>oz</v>
          </cell>
          <cell r="C81">
            <v>128</v>
          </cell>
          <cell r="D81" t="str">
            <v>Gallon</v>
          </cell>
          <cell r="E81" t="str">
            <v>Post Pre-Mix</v>
          </cell>
          <cell r="F81" t="str">
            <v>2/4</v>
          </cell>
        </row>
        <row r="82">
          <cell r="A82" t="str">
            <v>ImpactZ</v>
          </cell>
          <cell r="B82" t="str">
            <v>oz</v>
          </cell>
          <cell r="C82">
            <v>128</v>
          </cell>
          <cell r="D82" t="str">
            <v>Gallon</v>
          </cell>
          <cell r="E82" t="str">
            <v>Post Pre-Mix</v>
          </cell>
          <cell r="F82" t="str">
            <v>5/27</v>
          </cell>
        </row>
        <row r="83">
          <cell r="A83" t="str">
            <v>Laudis</v>
          </cell>
          <cell r="B83" t="str">
            <v>oz</v>
          </cell>
          <cell r="C83">
            <v>1</v>
          </cell>
          <cell r="D83" t="str">
            <v>Ounce</v>
          </cell>
          <cell r="E83" t="str">
            <v>Post</v>
          </cell>
          <cell r="F83">
            <v>27</v>
          </cell>
        </row>
        <row r="84">
          <cell r="A84" t="str">
            <v>Liberty</v>
          </cell>
          <cell r="B84" t="str">
            <v>oz</v>
          </cell>
          <cell r="C84">
            <v>128</v>
          </cell>
          <cell r="D84" t="str">
            <v>Gallon</v>
          </cell>
          <cell r="E84" t="str">
            <v>Post</v>
          </cell>
          <cell r="F84">
            <v>10</v>
          </cell>
        </row>
        <row r="85">
          <cell r="A85" t="str">
            <v>Permit</v>
          </cell>
          <cell r="B85" t="str">
            <v>oz</v>
          </cell>
          <cell r="C85">
            <v>16</v>
          </cell>
          <cell r="D85" t="str">
            <v>Pound</v>
          </cell>
          <cell r="E85" t="str">
            <v>Post</v>
          </cell>
          <cell r="F85">
            <v>2</v>
          </cell>
        </row>
        <row r="86">
          <cell r="A86" t="str">
            <v>Realm Q</v>
          </cell>
          <cell r="B86" t="str">
            <v>oz</v>
          </cell>
          <cell r="C86">
            <v>128</v>
          </cell>
          <cell r="D86" t="str">
            <v>Gallon</v>
          </cell>
          <cell r="E86" t="str">
            <v>Post Pre-Mix</v>
          </cell>
          <cell r="F86" t="str">
            <v>2/27</v>
          </cell>
        </row>
        <row r="87">
          <cell r="A87" t="str">
            <v>Resolve Q</v>
          </cell>
          <cell r="B87" t="str">
            <v>oz</v>
          </cell>
          <cell r="C87">
            <v>128</v>
          </cell>
          <cell r="D87" t="str">
            <v>Gallon</v>
          </cell>
          <cell r="E87" t="str">
            <v>Post Pre-Mix</v>
          </cell>
          <cell r="F87" t="str">
            <v>2/2</v>
          </cell>
        </row>
        <row r="88">
          <cell r="A88" t="str">
            <v>Resource</v>
          </cell>
          <cell r="B88" t="str">
            <v>oz</v>
          </cell>
          <cell r="C88">
            <v>128</v>
          </cell>
          <cell r="D88" t="str">
            <v>Gallon</v>
          </cell>
          <cell r="E88" t="str">
            <v>Post</v>
          </cell>
          <cell r="F88">
            <v>14</v>
          </cell>
        </row>
        <row r="89">
          <cell r="A89" t="str">
            <v>Revulin Q</v>
          </cell>
          <cell r="B89" t="str">
            <v>oz</v>
          </cell>
          <cell r="C89">
            <v>128</v>
          </cell>
          <cell r="D89" t="str">
            <v>Gallon</v>
          </cell>
          <cell r="E89" t="str">
            <v>Post Pre-Mix</v>
          </cell>
          <cell r="F89" t="str">
            <v>2/27</v>
          </cell>
        </row>
        <row r="90">
          <cell r="A90" t="str">
            <v>Sequence</v>
          </cell>
          <cell r="B90" t="str">
            <v>pt</v>
          </cell>
          <cell r="C90">
            <v>8</v>
          </cell>
          <cell r="D90" t="str">
            <v>Gallon</v>
          </cell>
          <cell r="E90" t="str">
            <v>Post Pre-Mix</v>
          </cell>
          <cell r="F90" t="str">
            <v>9/15</v>
          </cell>
        </row>
        <row r="91">
          <cell r="A91" t="str">
            <v>Solstice</v>
          </cell>
          <cell r="B91" t="str">
            <v>oz</v>
          </cell>
          <cell r="C91">
            <v>128</v>
          </cell>
          <cell r="D91" t="str">
            <v>Gallon</v>
          </cell>
          <cell r="E91" t="str">
            <v>Post Pre-Mix</v>
          </cell>
          <cell r="F91" t="str">
            <v>14/27</v>
          </cell>
        </row>
        <row r="92">
          <cell r="A92" t="str">
            <v>Status</v>
          </cell>
          <cell r="B92" t="str">
            <v>oz</v>
          </cell>
          <cell r="C92">
            <v>1</v>
          </cell>
          <cell r="D92" t="str">
            <v>Ounce</v>
          </cell>
          <cell r="E92" t="str">
            <v>Post Pre-Mix</v>
          </cell>
          <cell r="F92" t="str">
            <v>4/19</v>
          </cell>
        </row>
        <row r="93">
          <cell r="A93" t="str">
            <v>Steadfast Q</v>
          </cell>
          <cell r="B93" t="str">
            <v>oz</v>
          </cell>
          <cell r="C93">
            <v>128</v>
          </cell>
          <cell r="D93" t="str">
            <v>Gallon</v>
          </cell>
          <cell r="E93" t="str">
            <v>Post Pre-Mix</v>
          </cell>
          <cell r="F93" t="str">
            <v>2/2</v>
          </cell>
        </row>
        <row r="94">
          <cell r="A94" t="str">
            <v>Stinger</v>
          </cell>
          <cell r="B94" t="str">
            <v>oz</v>
          </cell>
          <cell r="C94">
            <v>128</v>
          </cell>
          <cell r="D94" t="str">
            <v>Gallon</v>
          </cell>
          <cell r="E94" t="str">
            <v>Post</v>
          </cell>
          <cell r="F94">
            <v>4</v>
          </cell>
        </row>
        <row r="95">
          <cell r="A95" t="str">
            <v>Yukon</v>
          </cell>
          <cell r="B95" t="str">
            <v>oz</v>
          </cell>
          <cell r="C95">
            <v>128</v>
          </cell>
          <cell r="D95" t="str">
            <v>Gallon</v>
          </cell>
          <cell r="E95" t="str">
            <v>Post Pre-Mix</v>
          </cell>
          <cell r="F95" t="str">
            <v>2/4</v>
          </cell>
        </row>
        <row r="96">
          <cell r="A96" t="str">
            <v>Enter</v>
          </cell>
          <cell r="B96" t="str">
            <v>Enter</v>
          </cell>
          <cell r="C96">
            <v>0</v>
          </cell>
          <cell r="D96" t="str">
            <v>Enter</v>
          </cell>
          <cell r="E96" t="str">
            <v>Enter</v>
          </cell>
          <cell r="F96">
            <v>0</v>
          </cell>
        </row>
        <row r="97">
          <cell r="A97" t="str">
            <v>Enter</v>
          </cell>
          <cell r="B97" t="str">
            <v>Enter</v>
          </cell>
          <cell r="C97">
            <v>0</v>
          </cell>
          <cell r="D97" t="str">
            <v>Enter</v>
          </cell>
          <cell r="E97" t="str">
            <v>Enter</v>
          </cell>
          <cell r="F97">
            <v>0</v>
          </cell>
        </row>
        <row r="98">
          <cell r="A98" t="str">
            <v>Enter</v>
          </cell>
          <cell r="B98" t="str">
            <v>Enter</v>
          </cell>
          <cell r="C98">
            <v>0</v>
          </cell>
          <cell r="D98" t="str">
            <v>Enter</v>
          </cell>
          <cell r="E98" t="str">
            <v>Enter</v>
          </cell>
          <cell r="F98">
            <v>0</v>
          </cell>
        </row>
        <row r="99">
          <cell r="A99" t="str">
            <v>Enter</v>
          </cell>
          <cell r="B99" t="str">
            <v>Enter</v>
          </cell>
          <cell r="C99">
            <v>0</v>
          </cell>
          <cell r="D99" t="str">
            <v>Enter</v>
          </cell>
          <cell r="E99" t="str">
            <v>Enter</v>
          </cell>
          <cell r="F99">
            <v>0</v>
          </cell>
        </row>
        <row r="103">
          <cell r="A103" t="str">
            <v>None</v>
          </cell>
          <cell r="C103">
            <v>1</v>
          </cell>
          <cell r="D103" t="str">
            <v>None</v>
          </cell>
        </row>
        <row r="104">
          <cell r="A104" t="str">
            <v>Ammonium Sulfate</v>
          </cell>
          <cell r="B104" t="str">
            <v>lb</v>
          </cell>
          <cell r="C104">
            <v>1</v>
          </cell>
          <cell r="D104" t="str">
            <v>Pound</v>
          </cell>
        </row>
        <row r="105">
          <cell r="A105" t="str">
            <v>Ammonium Sulfate (Liquid)</v>
          </cell>
          <cell r="B105" t="str">
            <v>pt</v>
          </cell>
          <cell r="C105">
            <v>8</v>
          </cell>
          <cell r="D105" t="str">
            <v>Gallon</v>
          </cell>
        </row>
        <row r="106">
          <cell r="A106" t="str">
            <v>Ammonium Sulfate (Replacement)</v>
          </cell>
          <cell r="B106" t="str">
            <v>pt</v>
          </cell>
          <cell r="C106">
            <v>8</v>
          </cell>
          <cell r="D106" t="str">
            <v>Gallon</v>
          </cell>
        </row>
        <row r="107">
          <cell r="A107" t="str">
            <v>Crop Oil Concentrate</v>
          </cell>
          <cell r="B107" t="str">
            <v>pt</v>
          </cell>
          <cell r="C107">
            <v>8</v>
          </cell>
          <cell r="D107" t="str">
            <v>Gallon</v>
          </cell>
        </row>
        <row r="108">
          <cell r="A108" t="str">
            <v>Drift Agent/Spreader</v>
          </cell>
          <cell r="B108" t="str">
            <v>oz</v>
          </cell>
          <cell r="C108">
            <v>128</v>
          </cell>
          <cell r="D108" t="str">
            <v>Gallon</v>
          </cell>
        </row>
        <row r="109">
          <cell r="A109" t="str">
            <v>Methylated Seed Oil (MSO)</v>
          </cell>
          <cell r="B109" t="str">
            <v>qt</v>
          </cell>
          <cell r="C109">
            <v>4</v>
          </cell>
          <cell r="D109" t="str">
            <v>Gallon</v>
          </cell>
        </row>
        <row r="110">
          <cell r="A110" t="str">
            <v>Enter</v>
          </cell>
          <cell r="B110" t="str">
            <v>Enter</v>
          </cell>
          <cell r="C110">
            <v>0</v>
          </cell>
          <cell r="D110" t="str">
            <v>Enter</v>
          </cell>
        </row>
        <row r="111">
          <cell r="A111" t="str">
            <v>Enter</v>
          </cell>
          <cell r="B111" t="str">
            <v>Enter</v>
          </cell>
          <cell r="C111">
            <v>0</v>
          </cell>
          <cell r="D111" t="str">
            <v>Enter</v>
          </cell>
        </row>
        <row r="112">
          <cell r="A112" t="str">
            <v>Enter</v>
          </cell>
          <cell r="B112" t="str">
            <v>Enter</v>
          </cell>
          <cell r="C112">
            <v>0</v>
          </cell>
          <cell r="D112" t="str">
            <v>Enter</v>
          </cell>
        </row>
        <row r="113">
          <cell r="A113" t="str">
            <v>Enter</v>
          </cell>
          <cell r="B113" t="str">
            <v>Enter</v>
          </cell>
          <cell r="C113">
            <v>0</v>
          </cell>
          <cell r="D113" t="str">
            <v>Enter</v>
          </cell>
        </row>
        <row r="118">
          <cell r="A118" t="str">
            <v>None</v>
          </cell>
          <cell r="C118">
            <v>1</v>
          </cell>
          <cell r="D118" t="str">
            <v>None</v>
          </cell>
        </row>
        <row r="119">
          <cell r="A119" t="str">
            <v>Affiance 1.5 SC</v>
          </cell>
          <cell r="B119" t="str">
            <v>oz</v>
          </cell>
          <cell r="C119">
            <v>128</v>
          </cell>
          <cell r="D119" t="str">
            <v>Gallons</v>
          </cell>
        </row>
        <row r="120">
          <cell r="A120" t="str">
            <v>Aproach 2.08 SC</v>
          </cell>
          <cell r="B120" t="str">
            <v>oz</v>
          </cell>
          <cell r="C120">
            <v>128</v>
          </cell>
          <cell r="D120" t="str">
            <v>Gallons</v>
          </cell>
        </row>
        <row r="121">
          <cell r="A121" t="str">
            <v>Aproach Prima 2.34 SC</v>
          </cell>
          <cell r="B121" t="str">
            <v>oz</v>
          </cell>
          <cell r="C121">
            <v>128</v>
          </cell>
          <cell r="D121" t="str">
            <v>Gallons</v>
          </cell>
        </row>
        <row r="122">
          <cell r="A122" t="str">
            <v>Domark 230 ME</v>
          </cell>
          <cell r="B122" t="str">
            <v>oz</v>
          </cell>
          <cell r="C122">
            <v>128</v>
          </cell>
          <cell r="D122" t="str">
            <v>Gallons</v>
          </cell>
        </row>
        <row r="123">
          <cell r="A123" t="str">
            <v>Folicur 3.6 F</v>
          </cell>
          <cell r="B123" t="str">
            <v>oz</v>
          </cell>
          <cell r="C123">
            <v>128</v>
          </cell>
          <cell r="D123" t="str">
            <v>Gallons</v>
          </cell>
        </row>
        <row r="124">
          <cell r="A124" t="str">
            <v>Fortix/Preemptor 3.22 SC</v>
          </cell>
          <cell r="B124" t="str">
            <v>oz</v>
          </cell>
          <cell r="C124">
            <v>128</v>
          </cell>
          <cell r="D124" t="str">
            <v>Gallons</v>
          </cell>
        </row>
        <row r="125">
          <cell r="A125" t="str">
            <v>Headline 2.09 EC/SC</v>
          </cell>
          <cell r="B125" t="str">
            <v>oz</v>
          </cell>
          <cell r="C125">
            <v>128</v>
          </cell>
          <cell r="D125" t="str">
            <v>Gallons</v>
          </cell>
        </row>
        <row r="126">
          <cell r="A126" t="str">
            <v>Headline AMP 1.68 SC</v>
          </cell>
          <cell r="B126" t="str">
            <v>oz</v>
          </cell>
          <cell r="C126">
            <v>128</v>
          </cell>
          <cell r="D126" t="str">
            <v>Gallons</v>
          </cell>
        </row>
        <row r="127">
          <cell r="A127" t="str">
            <v>Priaxor 4.17 SC</v>
          </cell>
          <cell r="B127" t="str">
            <v>oz</v>
          </cell>
          <cell r="C127">
            <v>128</v>
          </cell>
          <cell r="D127" t="str">
            <v>Gallons</v>
          </cell>
        </row>
        <row r="128">
          <cell r="A128" t="str">
            <v>Proline 480 SC</v>
          </cell>
          <cell r="B128" t="str">
            <v>oz</v>
          </cell>
          <cell r="C128">
            <v>128</v>
          </cell>
          <cell r="D128" t="str">
            <v>Gallons</v>
          </cell>
        </row>
        <row r="129">
          <cell r="A129" t="str">
            <v>Quadris 2.08 SC</v>
          </cell>
          <cell r="B129" t="str">
            <v>oz</v>
          </cell>
          <cell r="C129">
            <v>128</v>
          </cell>
          <cell r="D129" t="str">
            <v>Gallons</v>
          </cell>
        </row>
        <row r="130">
          <cell r="A130" t="str">
            <v>Quilt Xcel 2.2 SE</v>
          </cell>
          <cell r="B130" t="str">
            <v>oz</v>
          </cell>
          <cell r="C130">
            <v>128</v>
          </cell>
          <cell r="D130" t="str">
            <v>Gallons</v>
          </cell>
        </row>
        <row r="131">
          <cell r="A131" t="str">
            <v>Stratego  YLD 4.18 SC</v>
          </cell>
          <cell r="B131" t="str">
            <v>oz</v>
          </cell>
          <cell r="C131">
            <v>128</v>
          </cell>
          <cell r="D131" t="str">
            <v>Gallons</v>
          </cell>
        </row>
        <row r="132">
          <cell r="A132" t="str">
            <v>Tilt 3.6 EC</v>
          </cell>
          <cell r="B132" t="str">
            <v>oz</v>
          </cell>
          <cell r="C132">
            <v>128</v>
          </cell>
          <cell r="D132" t="str">
            <v>Gallons</v>
          </cell>
        </row>
        <row r="133">
          <cell r="A133" t="str">
            <v>Trivapro A 0.83 + Trivapro B 2.2 SE</v>
          </cell>
          <cell r="B133" t="str">
            <v>oz</v>
          </cell>
          <cell r="C133">
            <v>128</v>
          </cell>
          <cell r="D133" t="str">
            <v>Gallons</v>
          </cell>
        </row>
        <row r="134">
          <cell r="A134" t="str">
            <v>Enter</v>
          </cell>
          <cell r="B134" t="str">
            <v>Enter</v>
          </cell>
          <cell r="C134">
            <v>0</v>
          </cell>
          <cell r="D134" t="str">
            <v>Enter</v>
          </cell>
        </row>
        <row r="135">
          <cell r="A135" t="str">
            <v>Enter</v>
          </cell>
          <cell r="B135" t="str">
            <v>Enter</v>
          </cell>
          <cell r="C135">
            <v>0</v>
          </cell>
          <cell r="D135" t="str">
            <v>Enter</v>
          </cell>
        </row>
        <row r="136">
          <cell r="A136" t="str">
            <v>Enter</v>
          </cell>
          <cell r="B136" t="str">
            <v>Enter</v>
          </cell>
          <cell r="C136">
            <v>0</v>
          </cell>
          <cell r="D136" t="str">
            <v>Enter</v>
          </cell>
        </row>
        <row r="137">
          <cell r="A137" t="str">
            <v>Enter</v>
          </cell>
          <cell r="B137" t="str">
            <v>Enter</v>
          </cell>
          <cell r="C137">
            <v>0</v>
          </cell>
          <cell r="D137" t="str">
            <v>Enter</v>
          </cell>
        </row>
        <row r="148">
          <cell r="A148" t="str">
            <v>None</v>
          </cell>
          <cell r="C148">
            <v>1</v>
          </cell>
          <cell r="D148" t="str">
            <v>None</v>
          </cell>
        </row>
        <row r="149">
          <cell r="A149" t="str">
            <v>Ambush 25W</v>
          </cell>
          <cell r="B149" t="str">
            <v>oz</v>
          </cell>
          <cell r="C149">
            <v>1</v>
          </cell>
          <cell r="D149" t="str">
            <v>Gallon</v>
          </cell>
        </row>
        <row r="150">
          <cell r="A150" t="str">
            <v>Arctic 3.2 EC</v>
          </cell>
          <cell r="B150" t="str">
            <v>oz</v>
          </cell>
          <cell r="C150">
            <v>1</v>
          </cell>
          <cell r="D150" t="str">
            <v>Gallon</v>
          </cell>
        </row>
        <row r="151">
          <cell r="A151" t="str">
            <v>Asana XL</v>
          </cell>
          <cell r="B151" t="str">
            <v>oz</v>
          </cell>
          <cell r="C151">
            <v>1</v>
          </cell>
          <cell r="D151" t="str">
            <v>Gallon</v>
          </cell>
        </row>
        <row r="152">
          <cell r="A152" t="str">
            <v>Aztec 2.1G</v>
          </cell>
          <cell r="B152" t="str">
            <v>oz</v>
          </cell>
          <cell r="C152">
            <v>1</v>
          </cell>
          <cell r="D152" t="str">
            <v>Gallon</v>
          </cell>
        </row>
        <row r="153">
          <cell r="A153" t="str">
            <v>Aztec 4.67G</v>
          </cell>
          <cell r="B153" t="str">
            <v>oz</v>
          </cell>
          <cell r="C153">
            <v>1</v>
          </cell>
          <cell r="D153" t="str">
            <v>Gallon</v>
          </cell>
        </row>
        <row r="154">
          <cell r="A154" t="str">
            <v>Baythroid 2 &amp; XL</v>
          </cell>
          <cell r="B154" t="str">
            <v>oz</v>
          </cell>
          <cell r="C154">
            <v>1</v>
          </cell>
          <cell r="D154" t="str">
            <v>Gallon</v>
          </cell>
        </row>
        <row r="155">
          <cell r="A155" t="str">
            <v>Bifenture EC</v>
          </cell>
          <cell r="B155" t="str">
            <v>oz</v>
          </cell>
          <cell r="C155">
            <v>1</v>
          </cell>
          <cell r="D155" t="str">
            <v>Gallon</v>
          </cell>
        </row>
        <row r="156">
          <cell r="A156" t="str">
            <v>Brigade 2EC</v>
          </cell>
          <cell r="B156" t="str">
            <v>oz</v>
          </cell>
          <cell r="C156">
            <v>1</v>
          </cell>
          <cell r="D156" t="str">
            <v>Gallon</v>
          </cell>
        </row>
        <row r="157">
          <cell r="A157" t="str">
            <v>Capture 1.15 G</v>
          </cell>
          <cell r="B157" t="str">
            <v>oz</v>
          </cell>
          <cell r="C157">
            <v>1</v>
          </cell>
          <cell r="D157" t="str">
            <v>Gallon</v>
          </cell>
        </row>
        <row r="158">
          <cell r="A158" t="str">
            <v>Capture 2EC</v>
          </cell>
          <cell r="B158" t="str">
            <v>oz</v>
          </cell>
          <cell r="C158">
            <v>1</v>
          </cell>
          <cell r="D158" t="str">
            <v>Gallon</v>
          </cell>
        </row>
        <row r="159">
          <cell r="A159" t="str">
            <v xml:space="preserve">Capture LFR </v>
          </cell>
          <cell r="B159" t="str">
            <v>oz</v>
          </cell>
          <cell r="C159">
            <v>1</v>
          </cell>
          <cell r="D159" t="str">
            <v>Gallon</v>
          </cell>
        </row>
        <row r="160">
          <cell r="A160" t="str">
            <v>Cobalt</v>
          </cell>
          <cell r="B160" t="str">
            <v>oz</v>
          </cell>
          <cell r="C160">
            <v>1</v>
          </cell>
          <cell r="D160" t="str">
            <v>Gallon</v>
          </cell>
        </row>
        <row r="161">
          <cell r="A161" t="str">
            <v>Comite</v>
          </cell>
          <cell r="B161" t="str">
            <v>pt</v>
          </cell>
          <cell r="C161">
            <v>8</v>
          </cell>
          <cell r="D161" t="str">
            <v>Gallon</v>
          </cell>
        </row>
        <row r="162">
          <cell r="A162" t="str">
            <v>Counter 15G</v>
          </cell>
          <cell r="B162" t="str">
            <v>oz</v>
          </cell>
          <cell r="C162">
            <v>1</v>
          </cell>
          <cell r="D162" t="str">
            <v>Gallon</v>
          </cell>
        </row>
        <row r="163">
          <cell r="A163" t="str">
            <v>Counter CR</v>
          </cell>
          <cell r="B163" t="str">
            <v>oz</v>
          </cell>
          <cell r="C163">
            <v>1</v>
          </cell>
          <cell r="D163" t="str">
            <v>Gallon</v>
          </cell>
        </row>
        <row r="164">
          <cell r="A164" t="str">
            <v>Deadline MPs 4% bait</v>
          </cell>
          <cell r="B164" t="str">
            <v>lb</v>
          </cell>
          <cell r="C164">
            <v>50</v>
          </cell>
          <cell r="D164" t="str">
            <v>Pound</v>
          </cell>
        </row>
        <row r="165">
          <cell r="A165" t="str">
            <v>Dimethoate 267</v>
          </cell>
          <cell r="B165" t="str">
            <v>pt</v>
          </cell>
          <cell r="C165">
            <v>8</v>
          </cell>
          <cell r="D165" t="str">
            <v>Gallon</v>
          </cell>
        </row>
        <row r="166">
          <cell r="A166" t="str">
            <v>Dimethoate 4EC / 400 (5lb)</v>
          </cell>
          <cell r="B166" t="str">
            <v>lb</v>
          </cell>
          <cell r="C166">
            <v>5</v>
          </cell>
          <cell r="D166" t="str">
            <v>Pound</v>
          </cell>
        </row>
        <row r="167">
          <cell r="A167" t="str">
            <v>Dimethoate 4EC / 400 (gal)</v>
          </cell>
          <cell r="B167" t="str">
            <v>pt</v>
          </cell>
          <cell r="C167">
            <v>8</v>
          </cell>
          <cell r="D167" t="str">
            <v>Gallon</v>
          </cell>
        </row>
        <row r="168">
          <cell r="A168" t="str">
            <v>Dimethoate 5lb</v>
          </cell>
          <cell r="B168" t="str">
            <v>oz</v>
          </cell>
          <cell r="C168">
            <v>1</v>
          </cell>
          <cell r="D168" t="str">
            <v>Gallon</v>
          </cell>
        </row>
        <row r="169">
          <cell r="A169" t="str">
            <v>Empower 2</v>
          </cell>
          <cell r="B169" t="str">
            <v>lb</v>
          </cell>
          <cell r="C169">
            <v>1</v>
          </cell>
          <cell r="D169" t="str">
            <v>Pound</v>
          </cell>
        </row>
        <row r="170">
          <cell r="A170" t="str">
            <v xml:space="preserve">Entrust </v>
          </cell>
          <cell r="B170" t="str">
            <v>oz</v>
          </cell>
          <cell r="C170">
            <v>1</v>
          </cell>
          <cell r="D170" t="str">
            <v>Gallon</v>
          </cell>
        </row>
        <row r="171">
          <cell r="A171" t="str">
            <v>Force 3G</v>
          </cell>
          <cell r="B171" t="str">
            <v>oz</v>
          </cell>
          <cell r="C171">
            <v>1</v>
          </cell>
          <cell r="D171" t="str">
            <v>Gallon</v>
          </cell>
        </row>
        <row r="172">
          <cell r="A172" t="str">
            <v>Fortress 5G</v>
          </cell>
          <cell r="B172" t="str">
            <v>oz</v>
          </cell>
          <cell r="C172">
            <v>1</v>
          </cell>
          <cell r="D172" t="str">
            <v>Gallon</v>
          </cell>
        </row>
        <row r="173">
          <cell r="A173" t="str">
            <v>Intrepid 2F</v>
          </cell>
          <cell r="B173" t="str">
            <v>oz</v>
          </cell>
          <cell r="C173">
            <v>1</v>
          </cell>
          <cell r="D173" t="str">
            <v>Gallon</v>
          </cell>
        </row>
        <row r="174">
          <cell r="A174" t="str">
            <v>Lambda-Cy EC</v>
          </cell>
          <cell r="B174" t="str">
            <v>oz</v>
          </cell>
          <cell r="C174">
            <v>1</v>
          </cell>
          <cell r="D174" t="str">
            <v>Gallon</v>
          </cell>
        </row>
        <row r="175">
          <cell r="A175" t="str">
            <v>Lannate LV</v>
          </cell>
          <cell r="B175" t="str">
            <v>pt</v>
          </cell>
          <cell r="C175">
            <v>8</v>
          </cell>
          <cell r="D175" t="str">
            <v>Gallon</v>
          </cell>
        </row>
        <row r="176">
          <cell r="A176" t="str">
            <v xml:space="preserve">Lorsban 15G </v>
          </cell>
          <cell r="B176" t="str">
            <v>oz</v>
          </cell>
          <cell r="C176">
            <v>1</v>
          </cell>
          <cell r="D176" t="str">
            <v>Gallon</v>
          </cell>
        </row>
        <row r="177">
          <cell r="A177" t="str">
            <v>Lorsban 4E &amp; Advanced</v>
          </cell>
          <cell r="B177" t="str">
            <v>pt</v>
          </cell>
          <cell r="C177">
            <v>8</v>
          </cell>
          <cell r="D177" t="str">
            <v>Gallon</v>
          </cell>
        </row>
        <row r="178">
          <cell r="A178" t="str">
            <v>Malathion 5EC, 8F and 8 Aquamul</v>
          </cell>
          <cell r="B178" t="str">
            <v>pt</v>
          </cell>
          <cell r="C178">
            <v>8</v>
          </cell>
          <cell r="D178" t="str">
            <v>Gallon</v>
          </cell>
        </row>
        <row r="179">
          <cell r="A179" t="str">
            <v>Malathion ULV</v>
          </cell>
          <cell r="B179" t="str">
            <v>oz</v>
          </cell>
          <cell r="C179">
            <v>1</v>
          </cell>
          <cell r="D179" t="str">
            <v>Gallon</v>
          </cell>
        </row>
        <row r="180">
          <cell r="A180" t="str">
            <v>Mustang Maxx EC and EW</v>
          </cell>
          <cell r="B180" t="str">
            <v>oz</v>
          </cell>
          <cell r="C180">
            <v>1</v>
          </cell>
          <cell r="D180" t="str">
            <v>Gallon</v>
          </cell>
        </row>
        <row r="181">
          <cell r="A181" t="str">
            <v>Perm-UP 3.2 EC</v>
          </cell>
          <cell r="B181" t="str">
            <v>oz</v>
          </cell>
          <cell r="C181">
            <v>1</v>
          </cell>
          <cell r="D181" t="str">
            <v>Gallon</v>
          </cell>
        </row>
        <row r="182">
          <cell r="A182" t="str">
            <v>Pounce 25 WP</v>
          </cell>
          <cell r="B182" t="str">
            <v>oz</v>
          </cell>
          <cell r="C182">
            <v>1</v>
          </cell>
          <cell r="D182" t="str">
            <v>Gallon</v>
          </cell>
        </row>
        <row r="183">
          <cell r="A183" t="str">
            <v>Pounce 3.2 EC</v>
          </cell>
          <cell r="B183" t="str">
            <v>oz</v>
          </cell>
          <cell r="C183">
            <v>1</v>
          </cell>
          <cell r="D183" t="str">
            <v>Gallon</v>
          </cell>
        </row>
        <row r="184">
          <cell r="A184" t="str">
            <v>Proaxis</v>
          </cell>
          <cell r="B184" t="str">
            <v>oz</v>
          </cell>
          <cell r="C184">
            <v>1</v>
          </cell>
          <cell r="D184" t="str">
            <v>Gallon</v>
          </cell>
        </row>
        <row r="185">
          <cell r="A185" t="str">
            <v xml:space="preserve">Radiant SC </v>
          </cell>
          <cell r="B185" t="str">
            <v>oz</v>
          </cell>
          <cell r="C185">
            <v>1</v>
          </cell>
          <cell r="D185" t="str">
            <v>Gallon</v>
          </cell>
        </row>
        <row r="186">
          <cell r="A186" t="str">
            <v>Regent 4SC</v>
          </cell>
          <cell r="B186" t="str">
            <v>oz</v>
          </cell>
          <cell r="C186">
            <v>1</v>
          </cell>
          <cell r="D186" t="str">
            <v>Gallon</v>
          </cell>
        </row>
        <row r="187">
          <cell r="A187" t="str">
            <v xml:space="preserve">Sevin 4F and XLR Plus </v>
          </cell>
          <cell r="B187" t="str">
            <v>qt</v>
          </cell>
          <cell r="C187">
            <v>4</v>
          </cell>
          <cell r="D187" t="str">
            <v>Gallon</v>
          </cell>
        </row>
        <row r="188">
          <cell r="A188" t="str">
            <v>Sevin 80S and 80WSP</v>
          </cell>
          <cell r="B188" t="str">
            <v>lb</v>
          </cell>
          <cell r="C188">
            <v>1</v>
          </cell>
          <cell r="D188" t="str">
            <v>Pound</v>
          </cell>
        </row>
        <row r="189">
          <cell r="A189" t="str">
            <v>Silencer</v>
          </cell>
          <cell r="B189" t="str">
            <v>oz</v>
          </cell>
          <cell r="C189">
            <v>1</v>
          </cell>
          <cell r="D189" t="str">
            <v>Gallon</v>
          </cell>
        </row>
        <row r="190">
          <cell r="A190" t="str">
            <v>Warrior</v>
          </cell>
          <cell r="B190" t="str">
            <v>oz</v>
          </cell>
          <cell r="C190">
            <v>1</v>
          </cell>
          <cell r="D190" t="str">
            <v>Gallon</v>
          </cell>
        </row>
        <row r="191">
          <cell r="A191" t="str">
            <v>Enter</v>
          </cell>
          <cell r="B191" t="str">
            <v>Enter</v>
          </cell>
          <cell r="C191">
            <v>0</v>
          </cell>
          <cell r="D191" t="str">
            <v>Enter</v>
          </cell>
        </row>
        <row r="192">
          <cell r="A192" t="str">
            <v>Enter</v>
          </cell>
          <cell r="B192" t="str">
            <v>Enter</v>
          </cell>
          <cell r="C192">
            <v>0</v>
          </cell>
          <cell r="D192" t="str">
            <v>Enter</v>
          </cell>
        </row>
        <row r="193">
          <cell r="A193" t="str">
            <v>Enter</v>
          </cell>
          <cell r="B193" t="str">
            <v>Enter</v>
          </cell>
          <cell r="C193">
            <v>0</v>
          </cell>
          <cell r="D193" t="str">
            <v>Enter</v>
          </cell>
        </row>
        <row r="194">
          <cell r="A194" t="str">
            <v>Enter</v>
          </cell>
          <cell r="B194" t="str">
            <v>Enter</v>
          </cell>
          <cell r="C194">
            <v>0</v>
          </cell>
          <cell r="D194" t="str">
            <v>Enter</v>
          </cell>
        </row>
      </sheetData>
      <sheetData sheetId="17">
        <row r="4">
          <cell r="A4" t="str">
            <v>None</v>
          </cell>
          <cell r="C4">
            <v>1</v>
          </cell>
          <cell r="D4" t="str">
            <v>None</v>
          </cell>
          <cell r="E4" t="str">
            <v>None</v>
          </cell>
        </row>
        <row r="5">
          <cell r="A5" t="str">
            <v>Afforia</v>
          </cell>
          <cell r="B5" t="str">
            <v>oz</v>
          </cell>
          <cell r="C5">
            <v>16</v>
          </cell>
          <cell r="D5" t="str">
            <v>Pound</v>
          </cell>
          <cell r="E5" t="str">
            <v>Soil Premix</v>
          </cell>
          <cell r="F5" t="str">
            <v>2/2/14</v>
          </cell>
        </row>
        <row r="6">
          <cell r="A6" t="str">
            <v>Anthem Maxx</v>
          </cell>
          <cell r="B6" t="str">
            <v>oz</v>
          </cell>
          <cell r="C6">
            <v>128</v>
          </cell>
          <cell r="D6" t="str">
            <v>Ounce</v>
          </cell>
          <cell r="E6" t="str">
            <v>Soil Premix</v>
          </cell>
          <cell r="F6" t="str">
            <v>14/15</v>
          </cell>
        </row>
        <row r="7">
          <cell r="A7" t="str">
            <v>Authority Assist</v>
          </cell>
          <cell r="B7" t="str">
            <v>oz</v>
          </cell>
          <cell r="C7">
            <v>128</v>
          </cell>
          <cell r="D7" t="str">
            <v>Ounce</v>
          </cell>
          <cell r="E7" t="str">
            <v>Soil Premix</v>
          </cell>
          <cell r="F7" t="str">
            <v>2/14</v>
          </cell>
        </row>
        <row r="8">
          <cell r="A8" t="str">
            <v>Authority Elite/Broadaxe XC</v>
          </cell>
          <cell r="B8" t="str">
            <v>oz</v>
          </cell>
          <cell r="C8">
            <v>128</v>
          </cell>
          <cell r="D8" t="str">
            <v>Gallon</v>
          </cell>
          <cell r="E8" t="str">
            <v>Soil</v>
          </cell>
          <cell r="F8" t="str">
            <v>14/15</v>
          </cell>
        </row>
        <row r="9">
          <cell r="A9" t="str">
            <v>Authority First/Sonic</v>
          </cell>
          <cell r="B9" t="str">
            <v>oz</v>
          </cell>
          <cell r="C9">
            <v>16</v>
          </cell>
          <cell r="D9" t="str">
            <v>Pound</v>
          </cell>
          <cell r="E9" t="str">
            <v>Soil Premix</v>
          </cell>
          <cell r="F9" t="str">
            <v>2/14</v>
          </cell>
        </row>
        <row r="10">
          <cell r="A10" t="str">
            <v>Authority Maxx</v>
          </cell>
          <cell r="B10" t="str">
            <v>oz</v>
          </cell>
          <cell r="C10">
            <v>16</v>
          </cell>
          <cell r="D10" t="str">
            <v>Pound</v>
          </cell>
          <cell r="E10" t="str">
            <v>Soil Premix</v>
          </cell>
          <cell r="F10" t="str">
            <v>2/14</v>
          </cell>
        </row>
        <row r="11">
          <cell r="A11" t="str">
            <v>Authority MTZ</v>
          </cell>
          <cell r="B11" t="str">
            <v>oz</v>
          </cell>
          <cell r="C11">
            <v>16</v>
          </cell>
          <cell r="D11" t="str">
            <v>Pound</v>
          </cell>
          <cell r="E11" t="str">
            <v>Soil Premix</v>
          </cell>
          <cell r="F11" t="str">
            <v>5/14</v>
          </cell>
        </row>
        <row r="12">
          <cell r="A12" t="str">
            <v>Authority Supreme</v>
          </cell>
          <cell r="B12" t="str">
            <v>oz</v>
          </cell>
          <cell r="C12">
            <v>16</v>
          </cell>
          <cell r="D12" t="str">
            <v>Pound</v>
          </cell>
          <cell r="E12" t="str">
            <v>Soil Premix</v>
          </cell>
          <cell r="F12" t="str">
            <v>14/15</v>
          </cell>
        </row>
        <row r="13">
          <cell r="A13" t="str">
            <v>Authority XL</v>
          </cell>
          <cell r="B13" t="str">
            <v>oz</v>
          </cell>
          <cell r="C13">
            <v>16</v>
          </cell>
          <cell r="D13" t="str">
            <v>Pound</v>
          </cell>
          <cell r="E13" t="str">
            <v>Soil Premix</v>
          </cell>
          <cell r="F13" t="str">
            <v>2/14</v>
          </cell>
        </row>
        <row r="14">
          <cell r="A14" t="str">
            <v>Boundary</v>
          </cell>
          <cell r="B14" t="str">
            <v>pt</v>
          </cell>
          <cell r="C14">
            <v>8</v>
          </cell>
          <cell r="D14" t="str">
            <v>Gallon</v>
          </cell>
          <cell r="E14" t="str">
            <v>Soil Premix</v>
          </cell>
          <cell r="F14" t="str">
            <v>5/15</v>
          </cell>
        </row>
        <row r="15">
          <cell r="A15" t="str">
            <v>Canopy/Canopy Blend</v>
          </cell>
          <cell r="B15" t="str">
            <v>oz</v>
          </cell>
          <cell r="C15">
            <v>128</v>
          </cell>
          <cell r="D15" t="str">
            <v>Ounce</v>
          </cell>
          <cell r="E15" t="str">
            <v>Soil Premix</v>
          </cell>
          <cell r="F15" t="str">
            <v>2/2</v>
          </cell>
        </row>
        <row r="16">
          <cell r="A16" t="str">
            <v>Command 3ME</v>
          </cell>
          <cell r="B16" t="str">
            <v>pt</v>
          </cell>
          <cell r="C16">
            <v>8</v>
          </cell>
          <cell r="D16" t="str">
            <v>Gallon</v>
          </cell>
          <cell r="E16" t="str">
            <v>Soil</v>
          </cell>
          <cell r="F16" t="str">
            <v>13</v>
          </cell>
        </row>
        <row r="17">
          <cell r="A17" t="str">
            <v>Dual Magnum/Everprex/Parallel</v>
          </cell>
          <cell r="B17" t="str">
            <v>pt</v>
          </cell>
          <cell r="C17">
            <v>8</v>
          </cell>
          <cell r="D17" t="str">
            <v>Gallon</v>
          </cell>
          <cell r="E17" t="str">
            <v>Soil</v>
          </cell>
          <cell r="F17" t="str">
            <v>15</v>
          </cell>
        </row>
        <row r="18">
          <cell r="A18" t="str">
            <v>Enlist One</v>
          </cell>
          <cell r="B18" t="str">
            <v>pt</v>
          </cell>
          <cell r="C18">
            <v>8</v>
          </cell>
          <cell r="D18" t="str">
            <v>Gallon</v>
          </cell>
          <cell r="E18" t="str">
            <v>Post</v>
          </cell>
          <cell r="F18" t="str">
            <v>4</v>
          </cell>
        </row>
        <row r="19">
          <cell r="A19" t="str">
            <v>Enlist Duo</v>
          </cell>
          <cell r="B19" t="str">
            <v>pt</v>
          </cell>
          <cell r="C19">
            <v>8</v>
          </cell>
          <cell r="D19" t="str">
            <v>Gallon</v>
          </cell>
          <cell r="E19" t="str">
            <v>Post</v>
          </cell>
          <cell r="F19" t="str">
            <v>4/9</v>
          </cell>
        </row>
        <row r="20">
          <cell r="A20" t="str">
            <v>Engenia</v>
          </cell>
          <cell r="B20" t="str">
            <v>oz</v>
          </cell>
          <cell r="C20">
            <v>128</v>
          </cell>
          <cell r="D20" t="str">
            <v>Gallon</v>
          </cell>
          <cell r="E20" t="str">
            <v>Soil</v>
          </cell>
          <cell r="F20" t="str">
            <v>4</v>
          </cell>
        </row>
        <row r="21">
          <cell r="A21" t="str">
            <v>Envive</v>
          </cell>
          <cell r="B21" t="str">
            <v>oz</v>
          </cell>
          <cell r="C21">
            <v>16</v>
          </cell>
          <cell r="D21" t="str">
            <v>Pound</v>
          </cell>
          <cell r="E21" t="str">
            <v>Soil Premix</v>
          </cell>
          <cell r="F21" t="str">
            <v>2/2/14</v>
          </cell>
        </row>
        <row r="22">
          <cell r="A22" t="str">
            <v>Fierce</v>
          </cell>
          <cell r="B22" t="str">
            <v>oz</v>
          </cell>
          <cell r="C22">
            <v>16</v>
          </cell>
          <cell r="D22" t="str">
            <v>Pound</v>
          </cell>
          <cell r="E22" t="str">
            <v>Soil Premix</v>
          </cell>
          <cell r="F22" t="str">
            <v>14/15</v>
          </cell>
        </row>
        <row r="23">
          <cell r="A23" t="str">
            <v>Fierce XLT</v>
          </cell>
          <cell r="B23" t="str">
            <v>oz</v>
          </cell>
          <cell r="C23">
            <v>16</v>
          </cell>
          <cell r="D23" t="str">
            <v>Pound</v>
          </cell>
          <cell r="E23" t="str">
            <v>Soil Premix</v>
          </cell>
          <cell r="F23" t="str">
            <v>2/14/15</v>
          </cell>
        </row>
        <row r="24">
          <cell r="A24" t="str">
            <v>Firstrate</v>
          </cell>
          <cell r="B24" t="str">
            <v>oz</v>
          </cell>
          <cell r="C24">
            <v>16</v>
          </cell>
          <cell r="D24" t="str">
            <v>Pound</v>
          </cell>
          <cell r="E24" t="str">
            <v>Soil</v>
          </cell>
          <cell r="F24" t="str">
            <v>2</v>
          </cell>
        </row>
        <row r="25">
          <cell r="A25" t="str">
            <v>Flexstar GT 3.5</v>
          </cell>
          <cell r="B25" t="str">
            <v>pt</v>
          </cell>
          <cell r="C25">
            <v>8</v>
          </cell>
          <cell r="D25" t="str">
            <v>Gallon</v>
          </cell>
          <cell r="E25" t="str">
            <v>Soil Premix</v>
          </cell>
          <cell r="F25" t="str">
            <v>9/14</v>
          </cell>
        </row>
        <row r="26">
          <cell r="A26" t="str">
            <v>Glyphosate</v>
          </cell>
          <cell r="B26" t="str">
            <v>oz</v>
          </cell>
          <cell r="C26">
            <v>128</v>
          </cell>
          <cell r="D26" t="str">
            <v>Gallon</v>
          </cell>
          <cell r="E26" t="str">
            <v>Post</v>
          </cell>
          <cell r="F26">
            <v>9</v>
          </cell>
        </row>
        <row r="27">
          <cell r="A27" t="str">
            <v>Lorox/Linex</v>
          </cell>
          <cell r="B27" t="str">
            <v>lb</v>
          </cell>
          <cell r="C27">
            <v>1</v>
          </cell>
          <cell r="D27" t="str">
            <v>Pound</v>
          </cell>
          <cell r="E27" t="str">
            <v>Soil</v>
          </cell>
          <cell r="F27" t="str">
            <v>7</v>
          </cell>
        </row>
        <row r="28">
          <cell r="A28" t="str">
            <v>Metribuzin</v>
          </cell>
          <cell r="B28" t="str">
            <v>oz</v>
          </cell>
          <cell r="C28">
            <v>16</v>
          </cell>
          <cell r="D28" t="str">
            <v>Pound</v>
          </cell>
          <cell r="E28" t="str">
            <v>Soil</v>
          </cell>
          <cell r="F28" t="str">
            <v>5</v>
          </cell>
        </row>
        <row r="29">
          <cell r="A29" t="str">
            <v>Moccasin MITZ</v>
          </cell>
          <cell r="B29" t="str">
            <v>pt</v>
          </cell>
          <cell r="C29">
            <v>8</v>
          </cell>
          <cell r="D29" t="str">
            <v>Gallon</v>
          </cell>
          <cell r="E29" t="str">
            <v>Soil Premix</v>
          </cell>
          <cell r="F29" t="str">
            <v>5/15</v>
          </cell>
        </row>
        <row r="30">
          <cell r="A30" t="str">
            <v>Optill</v>
          </cell>
          <cell r="B30" t="str">
            <v>oz</v>
          </cell>
          <cell r="C30">
            <v>16</v>
          </cell>
          <cell r="D30" t="str">
            <v>Pound</v>
          </cell>
          <cell r="E30" t="str">
            <v>Soil Premix</v>
          </cell>
          <cell r="F30" t="str">
            <v>2/14</v>
          </cell>
        </row>
        <row r="31">
          <cell r="A31" t="str">
            <v>Outlook</v>
          </cell>
          <cell r="B31" t="str">
            <v>oz</v>
          </cell>
          <cell r="C31">
            <v>128</v>
          </cell>
          <cell r="D31" t="str">
            <v>Gallon</v>
          </cell>
          <cell r="E31" t="str">
            <v>Soil</v>
          </cell>
          <cell r="F31" t="str">
            <v>15</v>
          </cell>
        </row>
        <row r="32">
          <cell r="A32" t="str">
            <v>Prefix</v>
          </cell>
          <cell r="B32" t="str">
            <v>pt</v>
          </cell>
          <cell r="C32">
            <v>8</v>
          </cell>
          <cell r="D32" t="str">
            <v>Gallon</v>
          </cell>
          <cell r="E32" t="str">
            <v>Soil Premix</v>
          </cell>
          <cell r="F32" t="str">
            <v>14/15</v>
          </cell>
        </row>
        <row r="33">
          <cell r="A33" t="str">
            <v>Prowl H20/Prowl</v>
          </cell>
          <cell r="B33" t="str">
            <v>pt</v>
          </cell>
          <cell r="C33">
            <v>8</v>
          </cell>
          <cell r="D33" t="str">
            <v>Gallon</v>
          </cell>
          <cell r="E33" t="str">
            <v>Soil</v>
          </cell>
          <cell r="F33" t="str">
            <v>2</v>
          </cell>
        </row>
        <row r="34">
          <cell r="A34" t="str">
            <v>Python/Accolade</v>
          </cell>
          <cell r="B34" t="str">
            <v>oz</v>
          </cell>
          <cell r="C34">
            <v>16</v>
          </cell>
          <cell r="D34" t="str">
            <v>Pound</v>
          </cell>
          <cell r="E34" t="str">
            <v>Soil</v>
          </cell>
          <cell r="F34" t="str">
            <v>2</v>
          </cell>
        </row>
        <row r="35">
          <cell r="A35" t="str">
            <v>Sonalan (PPI Only)</v>
          </cell>
          <cell r="B35" t="str">
            <v>pt</v>
          </cell>
          <cell r="C35">
            <v>8</v>
          </cell>
          <cell r="D35" t="str">
            <v>Gallon</v>
          </cell>
          <cell r="E35" t="str">
            <v>Soil</v>
          </cell>
          <cell r="F35" t="str">
            <v>3</v>
          </cell>
        </row>
        <row r="36">
          <cell r="A36" t="str">
            <v>Spartan</v>
          </cell>
          <cell r="B36" t="str">
            <v>oz</v>
          </cell>
          <cell r="C36">
            <v>128</v>
          </cell>
          <cell r="D36" t="str">
            <v>Gallon</v>
          </cell>
          <cell r="E36" t="str">
            <v>Soil</v>
          </cell>
          <cell r="F36" t="str">
            <v>14</v>
          </cell>
        </row>
        <row r="37">
          <cell r="A37" t="str">
            <v>Spartan Charge</v>
          </cell>
          <cell r="B37" t="str">
            <v>oz</v>
          </cell>
          <cell r="C37">
            <v>128</v>
          </cell>
          <cell r="D37" t="str">
            <v>Gallon</v>
          </cell>
          <cell r="E37" t="str">
            <v>Soil Premix</v>
          </cell>
          <cell r="F37" t="str">
            <v>14/14</v>
          </cell>
        </row>
        <row r="38">
          <cell r="A38" t="str">
            <v>Surveil</v>
          </cell>
          <cell r="B38" t="str">
            <v>oz</v>
          </cell>
          <cell r="C38">
            <v>16</v>
          </cell>
          <cell r="D38" t="str">
            <v>Pound</v>
          </cell>
          <cell r="E38" t="str">
            <v>Soil Premix</v>
          </cell>
          <cell r="F38" t="str">
            <v>2/14</v>
          </cell>
        </row>
        <row r="39">
          <cell r="A39" t="str">
            <v>Synchrony XP</v>
          </cell>
          <cell r="B39" t="str">
            <v>oz</v>
          </cell>
          <cell r="C39">
            <v>16</v>
          </cell>
          <cell r="D39" t="str">
            <v>Pound</v>
          </cell>
          <cell r="E39" t="str">
            <v>Soil Premix</v>
          </cell>
          <cell r="F39" t="str">
            <v>2/2</v>
          </cell>
        </row>
        <row r="40">
          <cell r="A40" t="str">
            <v>Trifluralin (PPI Only)</v>
          </cell>
          <cell r="B40" t="str">
            <v>pt</v>
          </cell>
          <cell r="C40">
            <v>8</v>
          </cell>
          <cell r="D40" t="str">
            <v>Gallon</v>
          </cell>
          <cell r="E40" t="str">
            <v>Soil</v>
          </cell>
          <cell r="F40" t="str">
            <v>3</v>
          </cell>
        </row>
        <row r="41">
          <cell r="A41" t="str">
            <v>Tripzin ZC</v>
          </cell>
          <cell r="B41" t="str">
            <v>oz</v>
          </cell>
          <cell r="C41">
            <v>128</v>
          </cell>
          <cell r="D41" t="str">
            <v>Gallon</v>
          </cell>
          <cell r="E41" t="str">
            <v>Soil Premix</v>
          </cell>
          <cell r="F41" t="str">
            <v>3/5</v>
          </cell>
        </row>
        <row r="42">
          <cell r="A42" t="str">
            <v>Trivence</v>
          </cell>
          <cell r="B42" t="str">
            <v>oz</v>
          </cell>
          <cell r="C42">
            <v>16</v>
          </cell>
          <cell r="D42" t="str">
            <v>Pound</v>
          </cell>
          <cell r="E42" t="str">
            <v>Soil Premix</v>
          </cell>
          <cell r="F42" t="str">
            <v>2/5/14</v>
          </cell>
        </row>
        <row r="43">
          <cell r="A43" t="str">
            <v>Valor XLT/Rowl FX</v>
          </cell>
          <cell r="B43" t="str">
            <v>oz</v>
          </cell>
          <cell r="C43">
            <v>16</v>
          </cell>
          <cell r="D43" t="str">
            <v>Pound</v>
          </cell>
          <cell r="E43" t="str">
            <v>Soil Premix</v>
          </cell>
          <cell r="F43" t="str">
            <v>2/14</v>
          </cell>
        </row>
        <row r="44">
          <cell r="A44" t="str">
            <v>Valor/Valor EZ/Rowel</v>
          </cell>
          <cell r="B44" t="str">
            <v>oz</v>
          </cell>
          <cell r="C44">
            <v>128</v>
          </cell>
          <cell r="D44" t="str">
            <v>Gallon</v>
          </cell>
          <cell r="E44" t="str">
            <v>Soil</v>
          </cell>
          <cell r="F44" t="str">
            <v>14</v>
          </cell>
        </row>
        <row r="45">
          <cell r="A45" t="str">
            <v>Verdict</v>
          </cell>
          <cell r="B45" t="str">
            <v>oz</v>
          </cell>
          <cell r="C45">
            <v>128</v>
          </cell>
          <cell r="D45" t="str">
            <v>Gallon</v>
          </cell>
          <cell r="E45" t="str">
            <v>Soil Premix</v>
          </cell>
          <cell r="F45" t="str">
            <v>14/15</v>
          </cell>
        </row>
        <row r="46">
          <cell r="A46" t="str">
            <v>Warrant</v>
          </cell>
          <cell r="B46" t="str">
            <v>pt</v>
          </cell>
          <cell r="C46">
            <v>8</v>
          </cell>
          <cell r="D46" t="str">
            <v>Gallon</v>
          </cell>
          <cell r="E46" t="str">
            <v>Soil</v>
          </cell>
          <cell r="F46" t="str">
            <v>9</v>
          </cell>
        </row>
        <row r="47">
          <cell r="A47" t="str">
            <v>Warrant Ultra</v>
          </cell>
          <cell r="B47" t="str">
            <v>oz</v>
          </cell>
          <cell r="C47">
            <v>128</v>
          </cell>
          <cell r="D47" t="str">
            <v>Gallon</v>
          </cell>
          <cell r="E47" t="str">
            <v>Soil Premix</v>
          </cell>
          <cell r="F47" t="str">
            <v>14/15</v>
          </cell>
        </row>
        <row r="48">
          <cell r="A48" t="str">
            <v>Xtendimax/Fexapan</v>
          </cell>
          <cell r="B48" t="str">
            <v>oz</v>
          </cell>
          <cell r="C48">
            <v>128</v>
          </cell>
          <cell r="D48" t="str">
            <v>Gallon</v>
          </cell>
          <cell r="E48" t="str">
            <v>Soil</v>
          </cell>
          <cell r="F48" t="str">
            <v>4</v>
          </cell>
        </row>
        <row r="49">
          <cell r="A49" t="str">
            <v>Zidua</v>
          </cell>
          <cell r="B49" t="str">
            <v>oz</v>
          </cell>
          <cell r="C49">
            <v>1</v>
          </cell>
          <cell r="D49" t="str">
            <v>Gallon</v>
          </cell>
          <cell r="E49" t="str">
            <v>Soil</v>
          </cell>
          <cell r="F49" t="str">
            <v>15</v>
          </cell>
        </row>
        <row r="50">
          <cell r="A50" t="str">
            <v>Zidua Pro</v>
          </cell>
          <cell r="B50" t="str">
            <v>oz</v>
          </cell>
          <cell r="C50">
            <v>128</v>
          </cell>
          <cell r="D50" t="str">
            <v>Gallon</v>
          </cell>
          <cell r="E50" t="str">
            <v>Soil Premix</v>
          </cell>
          <cell r="F50" t="str">
            <v>2/14/15</v>
          </cell>
        </row>
        <row r="51">
          <cell r="A51" t="str">
            <v>Enter</v>
          </cell>
          <cell r="B51" t="str">
            <v>Enter</v>
          </cell>
          <cell r="C51">
            <v>0</v>
          </cell>
          <cell r="D51" t="str">
            <v>Enter</v>
          </cell>
          <cell r="E51" t="str">
            <v>Enter</v>
          </cell>
          <cell r="F51">
            <v>0</v>
          </cell>
        </row>
        <row r="52">
          <cell r="A52" t="str">
            <v>Enter</v>
          </cell>
          <cell r="B52" t="str">
            <v>Enter</v>
          </cell>
          <cell r="C52">
            <v>0</v>
          </cell>
          <cell r="D52" t="str">
            <v>Enter</v>
          </cell>
          <cell r="E52" t="str">
            <v>Enter</v>
          </cell>
          <cell r="F52">
            <v>0</v>
          </cell>
        </row>
        <row r="53">
          <cell r="A53" t="str">
            <v>Enter</v>
          </cell>
          <cell r="B53" t="str">
            <v>Enter</v>
          </cell>
          <cell r="C53">
            <v>0</v>
          </cell>
          <cell r="D53" t="str">
            <v>Enter</v>
          </cell>
          <cell r="E53" t="str">
            <v>Enter</v>
          </cell>
          <cell r="F53">
            <v>0</v>
          </cell>
        </row>
        <row r="54">
          <cell r="A54" t="str">
            <v>Enter</v>
          </cell>
          <cell r="B54" t="str">
            <v>Enter</v>
          </cell>
          <cell r="C54">
            <v>0</v>
          </cell>
          <cell r="D54" t="str">
            <v>Enter</v>
          </cell>
          <cell r="E54" t="str">
            <v>Enter</v>
          </cell>
          <cell r="F54">
            <v>0</v>
          </cell>
        </row>
        <row r="57">
          <cell r="A57" t="str">
            <v>None</v>
          </cell>
          <cell r="C57">
            <v>1</v>
          </cell>
          <cell r="D57" t="str">
            <v>None</v>
          </cell>
          <cell r="E57" t="str">
            <v>Post</v>
          </cell>
        </row>
        <row r="58">
          <cell r="A58" t="str">
            <v>Anthem Maxx</v>
          </cell>
          <cell r="B58" t="str">
            <v>oz</v>
          </cell>
          <cell r="C58">
            <v>128</v>
          </cell>
          <cell r="D58" t="str">
            <v>Gallon</v>
          </cell>
          <cell r="E58" t="str">
            <v>Post</v>
          </cell>
          <cell r="F58" t="str">
            <v>14/15</v>
          </cell>
        </row>
        <row r="59">
          <cell r="A59" t="str">
            <v>Assure II/Targa</v>
          </cell>
          <cell r="B59" t="str">
            <v>oz</v>
          </cell>
          <cell r="C59">
            <v>128</v>
          </cell>
          <cell r="D59" t="str">
            <v>Gallon</v>
          </cell>
          <cell r="E59" t="str">
            <v>Post</v>
          </cell>
          <cell r="F59">
            <v>1</v>
          </cell>
        </row>
        <row r="60">
          <cell r="A60" t="str">
            <v>Basagran/Broadloom</v>
          </cell>
          <cell r="B60" t="str">
            <v>pt</v>
          </cell>
          <cell r="C60">
            <v>8</v>
          </cell>
          <cell r="D60" t="str">
            <v>Gallon</v>
          </cell>
          <cell r="E60" t="str">
            <v>Post</v>
          </cell>
          <cell r="F60">
            <v>6</v>
          </cell>
        </row>
        <row r="61">
          <cell r="A61" t="str">
            <v>Cadet</v>
          </cell>
          <cell r="B61" t="str">
            <v>oz</v>
          </cell>
          <cell r="C61">
            <v>16</v>
          </cell>
          <cell r="D61" t="str">
            <v>Pound</v>
          </cell>
          <cell r="E61" t="str">
            <v>Post</v>
          </cell>
          <cell r="F61">
            <v>14</v>
          </cell>
        </row>
        <row r="62">
          <cell r="A62" t="str">
            <v>Cheetah Max</v>
          </cell>
          <cell r="B62" t="str">
            <v>qt</v>
          </cell>
          <cell r="C62">
            <v>4</v>
          </cell>
          <cell r="D62" t="str">
            <v>Gallon</v>
          </cell>
          <cell r="E62" t="str">
            <v>Post</v>
          </cell>
          <cell r="F62" t="str">
            <v>10/14</v>
          </cell>
        </row>
        <row r="63">
          <cell r="A63" t="str">
            <v>Classic</v>
          </cell>
          <cell r="B63" t="str">
            <v>oz</v>
          </cell>
          <cell r="C63">
            <v>16</v>
          </cell>
          <cell r="D63" t="str">
            <v>Pound</v>
          </cell>
          <cell r="E63" t="str">
            <v>Post</v>
          </cell>
          <cell r="F63">
            <v>2</v>
          </cell>
        </row>
        <row r="64">
          <cell r="A64" t="str">
            <v>Cobra</v>
          </cell>
          <cell r="B64" t="str">
            <v>oz</v>
          </cell>
          <cell r="C64">
            <v>128</v>
          </cell>
          <cell r="D64" t="str">
            <v>Gallon</v>
          </cell>
          <cell r="E64" t="str">
            <v>Post</v>
          </cell>
          <cell r="F64">
            <v>14</v>
          </cell>
        </row>
        <row r="65">
          <cell r="A65" t="str">
            <v>Engenia</v>
          </cell>
          <cell r="B65" t="str">
            <v>oz</v>
          </cell>
          <cell r="C65">
            <v>128</v>
          </cell>
          <cell r="D65" t="str">
            <v>Gallon</v>
          </cell>
          <cell r="E65" t="str">
            <v>Post</v>
          </cell>
          <cell r="F65" t="str">
            <v>4</v>
          </cell>
        </row>
        <row r="66">
          <cell r="A66" t="str">
            <v>Enlist One</v>
          </cell>
          <cell r="B66" t="str">
            <v>pt</v>
          </cell>
          <cell r="C66">
            <v>8</v>
          </cell>
          <cell r="D66" t="str">
            <v>Gallon</v>
          </cell>
          <cell r="E66" t="str">
            <v>Post</v>
          </cell>
          <cell r="F66" t="str">
            <v>4</v>
          </cell>
        </row>
        <row r="67">
          <cell r="A67" t="str">
            <v>Enlist Duo</v>
          </cell>
          <cell r="B67" t="str">
            <v>pt</v>
          </cell>
          <cell r="C67">
            <v>8</v>
          </cell>
          <cell r="D67" t="str">
            <v>Gallon</v>
          </cell>
          <cell r="E67" t="str">
            <v>Post</v>
          </cell>
          <cell r="F67" t="str">
            <v>4/9</v>
          </cell>
        </row>
        <row r="68">
          <cell r="A68" t="str">
            <v>Firstrate</v>
          </cell>
          <cell r="B68" t="str">
            <v>oz</v>
          </cell>
          <cell r="C68">
            <v>16</v>
          </cell>
          <cell r="D68" t="str">
            <v>Pound</v>
          </cell>
          <cell r="E68" t="str">
            <v>Post</v>
          </cell>
          <cell r="F68">
            <v>2</v>
          </cell>
        </row>
        <row r="69">
          <cell r="A69" t="str">
            <v>Flexstar</v>
          </cell>
          <cell r="B69" t="str">
            <v>pt</v>
          </cell>
          <cell r="C69">
            <v>8</v>
          </cell>
          <cell r="D69" t="str">
            <v>Gallon</v>
          </cell>
          <cell r="E69" t="str">
            <v>Post</v>
          </cell>
          <cell r="F69">
            <v>14</v>
          </cell>
        </row>
        <row r="70">
          <cell r="A70" t="str">
            <v>Flexstar GT 3.5</v>
          </cell>
          <cell r="B70" t="str">
            <v>pt</v>
          </cell>
          <cell r="C70">
            <v>8</v>
          </cell>
          <cell r="D70" t="str">
            <v>Gallon</v>
          </cell>
          <cell r="E70" t="str">
            <v>Post</v>
          </cell>
          <cell r="F70" t="str">
            <v>9/14</v>
          </cell>
        </row>
        <row r="71">
          <cell r="A71" t="str">
            <v>Fusilade DX</v>
          </cell>
          <cell r="B71" t="str">
            <v>oz</v>
          </cell>
          <cell r="C71">
            <v>128</v>
          </cell>
          <cell r="D71" t="str">
            <v>Gallon</v>
          </cell>
          <cell r="E71" t="str">
            <v>Post</v>
          </cell>
          <cell r="F71">
            <v>1</v>
          </cell>
        </row>
        <row r="72">
          <cell r="A72" t="str">
            <v>Fusion</v>
          </cell>
          <cell r="B72" t="str">
            <v>pt</v>
          </cell>
          <cell r="C72">
            <v>8</v>
          </cell>
          <cell r="D72" t="str">
            <v>Gallon</v>
          </cell>
          <cell r="E72" t="str">
            <v>Post</v>
          </cell>
          <cell r="F72">
            <v>1</v>
          </cell>
        </row>
        <row r="73">
          <cell r="A73" t="str">
            <v>Glyphosate</v>
          </cell>
          <cell r="B73" t="str">
            <v>oz</v>
          </cell>
          <cell r="C73">
            <v>128</v>
          </cell>
          <cell r="D73" t="str">
            <v>Gallon</v>
          </cell>
          <cell r="E73" t="str">
            <v>Post</v>
          </cell>
          <cell r="F73">
            <v>9</v>
          </cell>
        </row>
        <row r="74">
          <cell r="A74" t="str">
            <v>Harmony SG</v>
          </cell>
          <cell r="B74" t="str">
            <v>oz</v>
          </cell>
          <cell r="C74">
            <v>16</v>
          </cell>
          <cell r="D74" t="str">
            <v>Pound</v>
          </cell>
          <cell r="E74" t="str">
            <v>Post</v>
          </cell>
          <cell r="F74">
            <v>2</v>
          </cell>
        </row>
        <row r="75">
          <cell r="A75" t="str">
            <v>Liberty/Cheetah/Interline/Scout</v>
          </cell>
          <cell r="B75" t="str">
            <v>oz</v>
          </cell>
          <cell r="C75">
            <v>128</v>
          </cell>
          <cell r="D75" t="str">
            <v>Gallon</v>
          </cell>
          <cell r="E75" t="str">
            <v>Post</v>
          </cell>
          <cell r="F75" t="str">
            <v>10</v>
          </cell>
        </row>
        <row r="76">
          <cell r="A76" t="str">
            <v>Marvel</v>
          </cell>
          <cell r="B76" t="str">
            <v>oz</v>
          </cell>
          <cell r="C76">
            <v>128</v>
          </cell>
          <cell r="D76" t="str">
            <v>Gallon</v>
          </cell>
          <cell r="E76" t="str">
            <v>Post</v>
          </cell>
          <cell r="F76" t="str">
            <v>14/14</v>
          </cell>
        </row>
        <row r="77">
          <cell r="A77" t="str">
            <v>Phoenix</v>
          </cell>
          <cell r="B77" t="str">
            <v>oz</v>
          </cell>
          <cell r="C77">
            <v>128</v>
          </cell>
          <cell r="D77" t="str">
            <v>Gallon</v>
          </cell>
          <cell r="E77" t="str">
            <v>Post</v>
          </cell>
          <cell r="F77">
            <v>14</v>
          </cell>
        </row>
        <row r="78">
          <cell r="A78" t="str">
            <v>Poast/Poast Plus</v>
          </cell>
          <cell r="B78" t="str">
            <v>oz</v>
          </cell>
          <cell r="C78">
            <v>128</v>
          </cell>
          <cell r="D78" t="str">
            <v>Gallon</v>
          </cell>
          <cell r="E78" t="str">
            <v>Post</v>
          </cell>
          <cell r="F78">
            <v>1</v>
          </cell>
        </row>
        <row r="79">
          <cell r="A79" t="str">
            <v>Prefix</v>
          </cell>
          <cell r="B79" t="str">
            <v>pt</v>
          </cell>
          <cell r="C79">
            <v>8</v>
          </cell>
          <cell r="D79" t="str">
            <v>Gallon</v>
          </cell>
          <cell r="E79" t="str">
            <v>Post</v>
          </cell>
          <cell r="F79" t="str">
            <v>14/15</v>
          </cell>
        </row>
        <row r="80">
          <cell r="A80" t="str">
            <v>Pursuit</v>
          </cell>
          <cell r="B80" t="str">
            <v>oz</v>
          </cell>
          <cell r="C80">
            <v>128</v>
          </cell>
          <cell r="D80" t="str">
            <v>Gallon</v>
          </cell>
          <cell r="E80" t="str">
            <v>Post</v>
          </cell>
          <cell r="F80">
            <v>2</v>
          </cell>
        </row>
        <row r="81">
          <cell r="A81" t="str">
            <v>Raptor</v>
          </cell>
          <cell r="B81" t="str">
            <v>oz</v>
          </cell>
          <cell r="C81">
            <v>128</v>
          </cell>
          <cell r="D81" t="str">
            <v>Gallon</v>
          </cell>
          <cell r="E81" t="str">
            <v>Post</v>
          </cell>
          <cell r="F81">
            <v>2</v>
          </cell>
        </row>
        <row r="82">
          <cell r="A82" t="str">
            <v>Reflex</v>
          </cell>
          <cell r="B82" t="str">
            <v>pt</v>
          </cell>
          <cell r="C82">
            <v>8</v>
          </cell>
          <cell r="D82" t="str">
            <v>Gallon</v>
          </cell>
          <cell r="E82" t="str">
            <v>Post</v>
          </cell>
          <cell r="F82">
            <v>14</v>
          </cell>
        </row>
        <row r="83">
          <cell r="A83" t="str">
            <v>Resource</v>
          </cell>
          <cell r="B83" t="str">
            <v>oz</v>
          </cell>
          <cell r="C83">
            <v>128</v>
          </cell>
          <cell r="D83" t="str">
            <v>Gallon</v>
          </cell>
          <cell r="E83" t="str">
            <v>Post</v>
          </cell>
          <cell r="F83">
            <v>14</v>
          </cell>
        </row>
        <row r="84">
          <cell r="A84" t="str">
            <v>Select Max/Arrow/Select</v>
          </cell>
          <cell r="B84" t="str">
            <v>oz</v>
          </cell>
          <cell r="C84">
            <v>128</v>
          </cell>
          <cell r="D84" t="str">
            <v>Gallon</v>
          </cell>
          <cell r="E84" t="str">
            <v>Post</v>
          </cell>
          <cell r="F84">
            <v>1</v>
          </cell>
        </row>
        <row r="85">
          <cell r="A85" t="str">
            <v>Sequence</v>
          </cell>
          <cell r="B85" t="str">
            <v>pt</v>
          </cell>
          <cell r="C85">
            <v>8</v>
          </cell>
          <cell r="D85" t="str">
            <v>Gallon</v>
          </cell>
          <cell r="E85" t="str">
            <v>Post</v>
          </cell>
          <cell r="F85" t="str">
            <v>9/15</v>
          </cell>
        </row>
        <row r="86">
          <cell r="A86" t="str">
            <v>Synchrony XP</v>
          </cell>
          <cell r="B86" t="str">
            <v>oz</v>
          </cell>
          <cell r="C86">
            <v>16</v>
          </cell>
          <cell r="D86" t="str">
            <v>Pound</v>
          </cell>
          <cell r="E86" t="str">
            <v>Post</v>
          </cell>
          <cell r="F86" t="str">
            <v>2/2</v>
          </cell>
        </row>
        <row r="87">
          <cell r="A87" t="str">
            <v>Tavium</v>
          </cell>
          <cell r="B87" t="str">
            <v>oz</v>
          </cell>
          <cell r="C87">
            <v>128</v>
          </cell>
          <cell r="D87" t="str">
            <v>Gallon</v>
          </cell>
          <cell r="E87" t="str">
            <v>Post</v>
          </cell>
          <cell r="F87" t="str">
            <v>4/15</v>
          </cell>
        </row>
        <row r="88">
          <cell r="A88" t="str">
            <v>Ultra Blazer</v>
          </cell>
          <cell r="B88" t="str">
            <v>pt</v>
          </cell>
          <cell r="C88">
            <v>8</v>
          </cell>
          <cell r="D88" t="str">
            <v>Gallon</v>
          </cell>
          <cell r="E88" t="str">
            <v>Post</v>
          </cell>
          <cell r="F88">
            <v>14</v>
          </cell>
        </row>
        <row r="89">
          <cell r="A89" t="str">
            <v>Warrant Ultra</v>
          </cell>
          <cell r="B89" t="str">
            <v>oz</v>
          </cell>
          <cell r="C89">
            <v>128</v>
          </cell>
          <cell r="D89" t="str">
            <v>Gallon</v>
          </cell>
          <cell r="E89" t="str">
            <v>Post</v>
          </cell>
          <cell r="F89" t="str">
            <v>14/15</v>
          </cell>
        </row>
        <row r="90">
          <cell r="A90" t="str">
            <v>Xtendimax/Fexapan</v>
          </cell>
          <cell r="B90" t="str">
            <v>oz</v>
          </cell>
          <cell r="C90">
            <v>128</v>
          </cell>
          <cell r="D90" t="str">
            <v>Gallon</v>
          </cell>
          <cell r="E90" t="str">
            <v>Post</v>
          </cell>
          <cell r="F90" t="str">
            <v>4</v>
          </cell>
        </row>
        <row r="91">
          <cell r="A91" t="str">
            <v>Enter</v>
          </cell>
          <cell r="B91" t="str">
            <v>Enter</v>
          </cell>
          <cell r="C91">
            <v>0</v>
          </cell>
          <cell r="D91" t="str">
            <v>Enter</v>
          </cell>
          <cell r="E91" t="str">
            <v>Enter</v>
          </cell>
          <cell r="F91">
            <v>0</v>
          </cell>
        </row>
        <row r="92">
          <cell r="A92" t="str">
            <v>Enter</v>
          </cell>
          <cell r="B92" t="str">
            <v>Enter</v>
          </cell>
          <cell r="C92">
            <v>0</v>
          </cell>
          <cell r="D92" t="str">
            <v>Enter</v>
          </cell>
          <cell r="E92" t="str">
            <v>Enter</v>
          </cell>
          <cell r="F92">
            <v>0</v>
          </cell>
        </row>
        <row r="93">
          <cell r="A93" t="str">
            <v>Enter</v>
          </cell>
          <cell r="B93" t="str">
            <v>Enter</v>
          </cell>
          <cell r="C93">
            <v>0</v>
          </cell>
          <cell r="D93" t="str">
            <v>Enter</v>
          </cell>
          <cell r="E93" t="str">
            <v>Enter</v>
          </cell>
          <cell r="F93">
            <v>0</v>
          </cell>
        </row>
        <row r="94">
          <cell r="A94" t="str">
            <v>Enter</v>
          </cell>
          <cell r="B94" t="str">
            <v>Enter</v>
          </cell>
          <cell r="C94">
            <v>0</v>
          </cell>
          <cell r="D94" t="str">
            <v>Enter</v>
          </cell>
          <cell r="E94" t="str">
            <v>Enter</v>
          </cell>
          <cell r="F94">
            <v>0</v>
          </cell>
        </row>
        <row r="98">
          <cell r="A98" t="str">
            <v>None</v>
          </cell>
          <cell r="C98">
            <v>1</v>
          </cell>
          <cell r="D98" t="str">
            <v>None</v>
          </cell>
        </row>
        <row r="99">
          <cell r="A99" t="str">
            <v>Absolute Maxx SC</v>
          </cell>
          <cell r="B99" t="str">
            <v>oz</v>
          </cell>
          <cell r="C99">
            <v>128</v>
          </cell>
          <cell r="D99" t="str">
            <v>Gallons</v>
          </cell>
        </row>
        <row r="100">
          <cell r="A100" t="str">
            <v>Aproach Prima SC</v>
          </cell>
          <cell r="B100" t="str">
            <v>oz</v>
          </cell>
          <cell r="C100">
            <v>128</v>
          </cell>
          <cell r="D100" t="str">
            <v>Gallons</v>
          </cell>
        </row>
        <row r="101">
          <cell r="A101" t="str">
            <v>Aproach SC</v>
          </cell>
          <cell r="B101" t="str">
            <v>oz</v>
          </cell>
          <cell r="C101">
            <v>128</v>
          </cell>
          <cell r="D101" t="str">
            <v>Gallons</v>
          </cell>
        </row>
        <row r="102">
          <cell r="A102" t="str">
            <v>Caramba 0.75 SL</v>
          </cell>
          <cell r="B102" t="str">
            <v>oz</v>
          </cell>
          <cell r="C102">
            <v>128</v>
          </cell>
          <cell r="D102" t="str">
            <v>Gallons</v>
          </cell>
        </row>
        <row r="103">
          <cell r="A103" t="str">
            <v>Delaro 325 SC</v>
          </cell>
          <cell r="B103" t="str">
            <v>oz</v>
          </cell>
          <cell r="C103">
            <v>128</v>
          </cell>
          <cell r="D103" t="str">
            <v>Gallons</v>
          </cell>
        </row>
        <row r="104">
          <cell r="A104" t="str">
            <v>Evito SC</v>
          </cell>
          <cell r="B104" t="str">
            <v>oz</v>
          </cell>
          <cell r="C104">
            <v>128</v>
          </cell>
          <cell r="D104" t="str">
            <v>Gallons</v>
          </cell>
        </row>
        <row r="105">
          <cell r="A105" t="str">
            <v>Folicur 3.6 F</v>
          </cell>
          <cell r="B105" t="str">
            <v>oz</v>
          </cell>
          <cell r="C105">
            <v>128</v>
          </cell>
          <cell r="D105" t="str">
            <v>Gallons</v>
          </cell>
        </row>
        <row r="106">
          <cell r="A106" t="str">
            <v>Headline SC</v>
          </cell>
          <cell r="B106" t="str">
            <v>oz</v>
          </cell>
          <cell r="C106">
            <v>128</v>
          </cell>
          <cell r="D106" t="str">
            <v>Gallons</v>
          </cell>
        </row>
        <row r="107">
          <cell r="A107" t="str">
            <v>Nexicor EC</v>
          </cell>
          <cell r="B107" t="str">
            <v>oz</v>
          </cell>
          <cell r="C107">
            <v>128</v>
          </cell>
          <cell r="D107" t="str">
            <v>Gallons</v>
          </cell>
        </row>
        <row r="108">
          <cell r="A108" t="str">
            <v>Preemptor SC</v>
          </cell>
          <cell r="B108" t="str">
            <v>oz</v>
          </cell>
          <cell r="C108">
            <v>128</v>
          </cell>
          <cell r="D108" t="str">
            <v>Gallons</v>
          </cell>
        </row>
        <row r="109">
          <cell r="A109" t="str">
            <v>Priaxor</v>
          </cell>
          <cell r="B109" t="str">
            <v>oz</v>
          </cell>
          <cell r="C109">
            <v>128</v>
          </cell>
          <cell r="D109" t="str">
            <v>Gallons</v>
          </cell>
        </row>
        <row r="110">
          <cell r="A110" t="str">
            <v>Proline 480 SC</v>
          </cell>
          <cell r="B110" t="str">
            <v>oz</v>
          </cell>
          <cell r="C110">
            <v>128</v>
          </cell>
          <cell r="D110" t="str">
            <v>Gallons</v>
          </cell>
        </row>
        <row r="111">
          <cell r="A111" t="str">
            <v>Prosaro 421 SC</v>
          </cell>
          <cell r="B111" t="str">
            <v>oz</v>
          </cell>
          <cell r="C111">
            <v>128</v>
          </cell>
          <cell r="D111" t="str">
            <v>Gallons</v>
          </cell>
        </row>
        <row r="112">
          <cell r="A112" t="str">
            <v>Quilt Xcel 2.2 SE</v>
          </cell>
          <cell r="B112" t="str">
            <v>oz</v>
          </cell>
          <cell r="C112">
            <v>128</v>
          </cell>
          <cell r="D112" t="str">
            <v>Gallons</v>
          </cell>
        </row>
        <row r="113">
          <cell r="A113" t="str">
            <v>Stratego YLD</v>
          </cell>
          <cell r="B113" t="str">
            <v>oz</v>
          </cell>
          <cell r="C113">
            <v>128</v>
          </cell>
          <cell r="D113" t="str">
            <v>Gallons</v>
          </cell>
        </row>
        <row r="114">
          <cell r="A114" t="str">
            <v>Tilt 3.6 EC</v>
          </cell>
          <cell r="B114" t="str">
            <v>oz</v>
          </cell>
          <cell r="C114">
            <v>128</v>
          </cell>
          <cell r="D114" t="str">
            <v>Gallons</v>
          </cell>
        </row>
        <row r="115">
          <cell r="A115" t="str">
            <v>Trivapro SE</v>
          </cell>
          <cell r="B115" t="str">
            <v>oz</v>
          </cell>
          <cell r="C115">
            <v>128</v>
          </cell>
          <cell r="D115" t="str">
            <v>Gallons</v>
          </cell>
        </row>
        <row r="116">
          <cell r="A116" t="str">
            <v>Enter</v>
          </cell>
          <cell r="B116" t="str">
            <v>Enter</v>
          </cell>
          <cell r="C116">
            <v>0</v>
          </cell>
          <cell r="D116" t="str">
            <v>Enter</v>
          </cell>
        </row>
        <row r="117">
          <cell r="A117" t="str">
            <v>Enter</v>
          </cell>
          <cell r="B117" t="str">
            <v>Enter</v>
          </cell>
          <cell r="C117">
            <v>0</v>
          </cell>
          <cell r="D117" t="str">
            <v>Enter</v>
          </cell>
        </row>
        <row r="118">
          <cell r="A118" t="str">
            <v>Enter</v>
          </cell>
          <cell r="B118" t="str">
            <v>Enter</v>
          </cell>
          <cell r="C118">
            <v>0</v>
          </cell>
          <cell r="D118" t="str">
            <v>Enter</v>
          </cell>
        </row>
        <row r="119">
          <cell r="A119" t="str">
            <v>Enter</v>
          </cell>
          <cell r="B119" t="str">
            <v>Enter</v>
          </cell>
          <cell r="C119">
            <v>0</v>
          </cell>
          <cell r="D119" t="str">
            <v>Enter</v>
          </cell>
        </row>
        <row r="130">
          <cell r="A130" t="str">
            <v>None</v>
          </cell>
          <cell r="C130">
            <v>1</v>
          </cell>
          <cell r="D130" t="str">
            <v>None</v>
          </cell>
        </row>
        <row r="131">
          <cell r="A131" t="str">
            <v>Ambush 25W</v>
          </cell>
          <cell r="B131" t="str">
            <v>oz</v>
          </cell>
          <cell r="C131">
            <v>1</v>
          </cell>
          <cell r="D131" t="str">
            <v>Gallon</v>
          </cell>
        </row>
        <row r="132">
          <cell r="A132" t="str">
            <v>Arctic 3.2 EC</v>
          </cell>
          <cell r="B132" t="str">
            <v>oz</v>
          </cell>
          <cell r="C132">
            <v>1</v>
          </cell>
          <cell r="D132" t="str">
            <v>Gallon</v>
          </cell>
        </row>
        <row r="133">
          <cell r="A133" t="str">
            <v>Asana XL</v>
          </cell>
          <cell r="B133" t="str">
            <v>oz</v>
          </cell>
          <cell r="C133">
            <v>1</v>
          </cell>
          <cell r="D133" t="str">
            <v>Gallon</v>
          </cell>
        </row>
        <row r="134">
          <cell r="A134" t="str">
            <v>Baythroid 2</v>
          </cell>
          <cell r="B134" t="str">
            <v>oz</v>
          </cell>
          <cell r="C134">
            <v>1</v>
          </cell>
          <cell r="D134" t="str">
            <v>Gallon</v>
          </cell>
        </row>
        <row r="135">
          <cell r="A135" t="str">
            <v>Baythroid XL</v>
          </cell>
          <cell r="B135" t="str">
            <v>oz</v>
          </cell>
          <cell r="C135">
            <v>1</v>
          </cell>
          <cell r="D135" t="str">
            <v>Gallon</v>
          </cell>
        </row>
        <row r="136">
          <cell r="A136" t="str">
            <v>Bifenture EC</v>
          </cell>
          <cell r="B136" t="str">
            <v>oz</v>
          </cell>
          <cell r="C136">
            <v>1</v>
          </cell>
          <cell r="D136" t="str">
            <v>Gallon</v>
          </cell>
        </row>
        <row r="137">
          <cell r="A137" t="str">
            <v>Brigade 2EC</v>
          </cell>
          <cell r="B137" t="str">
            <v>oz</v>
          </cell>
          <cell r="C137">
            <v>1</v>
          </cell>
          <cell r="D137" t="str">
            <v>Gallon</v>
          </cell>
        </row>
        <row r="138">
          <cell r="A138" t="str">
            <v>Capture 2EC</v>
          </cell>
          <cell r="B138" t="str">
            <v>oz</v>
          </cell>
          <cell r="C138">
            <v>1</v>
          </cell>
          <cell r="D138" t="str">
            <v>Gallon</v>
          </cell>
        </row>
        <row r="139">
          <cell r="A139" t="str">
            <v>Carbaryl 4L</v>
          </cell>
          <cell r="B139" t="str">
            <v>pt</v>
          </cell>
          <cell r="C139">
            <v>8</v>
          </cell>
          <cell r="D139" t="str">
            <v>Gallon</v>
          </cell>
        </row>
        <row r="140">
          <cell r="A140" t="str">
            <v>Chlorpyrifos 4E</v>
          </cell>
          <cell r="B140" t="str">
            <v>pt</v>
          </cell>
          <cell r="C140">
            <v>8</v>
          </cell>
          <cell r="D140" t="str">
            <v>Gallon</v>
          </cell>
        </row>
        <row r="141">
          <cell r="A141" t="str">
            <v>Cobalt</v>
          </cell>
          <cell r="B141" t="str">
            <v>oz</v>
          </cell>
          <cell r="C141">
            <v>1</v>
          </cell>
          <cell r="D141" t="str">
            <v>Gallon</v>
          </cell>
        </row>
        <row r="142">
          <cell r="A142" t="str">
            <v>Dimethoate 267</v>
          </cell>
          <cell r="B142" t="str">
            <v>pt</v>
          </cell>
          <cell r="C142">
            <v>8</v>
          </cell>
          <cell r="D142" t="str">
            <v>Gallon</v>
          </cell>
        </row>
        <row r="143">
          <cell r="A143" t="str">
            <v>Dimethoate 4EC and DiGon 400</v>
          </cell>
          <cell r="B143" t="str">
            <v>pt</v>
          </cell>
          <cell r="C143">
            <v>8</v>
          </cell>
          <cell r="D143" t="str">
            <v>Gallon</v>
          </cell>
        </row>
        <row r="144">
          <cell r="A144" t="str">
            <v>Dimilin 25W &amp; 2L</v>
          </cell>
          <cell r="B144" t="str">
            <v>oz</v>
          </cell>
          <cell r="C144">
            <v>1</v>
          </cell>
          <cell r="D144" t="str">
            <v>Gallon</v>
          </cell>
        </row>
        <row r="145">
          <cell r="A145" t="str">
            <v>Entrust</v>
          </cell>
          <cell r="B145" t="str">
            <v>oz</v>
          </cell>
          <cell r="C145">
            <v>1</v>
          </cell>
          <cell r="D145" t="str">
            <v>Gallon</v>
          </cell>
        </row>
        <row r="146">
          <cell r="A146" t="str">
            <v>Intrepid 2F</v>
          </cell>
          <cell r="B146" t="str">
            <v>oz</v>
          </cell>
          <cell r="C146">
            <v>1</v>
          </cell>
          <cell r="D146" t="str">
            <v>Gallon</v>
          </cell>
        </row>
        <row r="147">
          <cell r="A147" t="str">
            <v>Lambda-Cy EC</v>
          </cell>
          <cell r="B147" t="str">
            <v>oz</v>
          </cell>
          <cell r="C147">
            <v>1</v>
          </cell>
          <cell r="D147" t="str">
            <v>Gallon</v>
          </cell>
        </row>
        <row r="148">
          <cell r="A148" t="str">
            <v>Lannate LV(oz)</v>
          </cell>
          <cell r="B148" t="str">
            <v>oz</v>
          </cell>
          <cell r="C148">
            <v>1</v>
          </cell>
          <cell r="D148" t="str">
            <v>Gallon</v>
          </cell>
        </row>
        <row r="149">
          <cell r="A149" t="str">
            <v>Lannate LV (lb)</v>
          </cell>
          <cell r="B149" t="str">
            <v>lb</v>
          </cell>
          <cell r="C149">
            <v>1</v>
          </cell>
          <cell r="D149" t="str">
            <v>Pound</v>
          </cell>
        </row>
        <row r="150">
          <cell r="A150" t="str">
            <v>Larvin 3.2</v>
          </cell>
          <cell r="B150" t="str">
            <v>oz</v>
          </cell>
          <cell r="C150">
            <v>1</v>
          </cell>
          <cell r="D150" t="str">
            <v>Gallon</v>
          </cell>
        </row>
        <row r="151">
          <cell r="A151" t="str">
            <v>Leverage 2.7</v>
          </cell>
          <cell r="B151" t="str">
            <v>oz</v>
          </cell>
          <cell r="C151">
            <v>1</v>
          </cell>
          <cell r="D151" t="str">
            <v>Gallon</v>
          </cell>
        </row>
        <row r="152">
          <cell r="A152" t="str">
            <v>Leverage 360</v>
          </cell>
          <cell r="B152" t="str">
            <v>oz</v>
          </cell>
          <cell r="C152">
            <v>1</v>
          </cell>
          <cell r="D152" t="str">
            <v>Gallon</v>
          </cell>
        </row>
        <row r="153">
          <cell r="A153" t="str">
            <v>Lorsban 4E &amp; Advanced</v>
          </cell>
          <cell r="B153" t="str">
            <v>pt</v>
          </cell>
          <cell r="C153">
            <v>8</v>
          </cell>
          <cell r="D153" t="str">
            <v>Gallon</v>
          </cell>
        </row>
        <row r="154">
          <cell r="A154" t="str">
            <v>Mustang Maxx EC &amp; EW</v>
          </cell>
          <cell r="B154" t="str">
            <v>oz</v>
          </cell>
          <cell r="C154">
            <v>1</v>
          </cell>
          <cell r="D154" t="str">
            <v>Gallon</v>
          </cell>
        </row>
        <row r="155">
          <cell r="A155" t="str">
            <v>Nufos 4E</v>
          </cell>
          <cell r="B155" t="str">
            <v>pt</v>
          </cell>
          <cell r="C155">
            <v>8</v>
          </cell>
          <cell r="D155" t="str">
            <v>Gallon</v>
          </cell>
        </row>
        <row r="156">
          <cell r="A156" t="str">
            <v>Orthene 75S</v>
          </cell>
          <cell r="B156" t="str">
            <v>lb</v>
          </cell>
          <cell r="C156">
            <v>1</v>
          </cell>
          <cell r="D156" t="str">
            <v>Pound</v>
          </cell>
        </row>
        <row r="157">
          <cell r="A157" t="str">
            <v>Orthene 90S</v>
          </cell>
          <cell r="B157" t="str">
            <v>lb</v>
          </cell>
          <cell r="C157">
            <v>1</v>
          </cell>
          <cell r="D157" t="str">
            <v>Pound</v>
          </cell>
        </row>
        <row r="158">
          <cell r="A158" t="str">
            <v>Orthene 97</v>
          </cell>
          <cell r="B158" t="str">
            <v>lb</v>
          </cell>
          <cell r="C158">
            <v>1</v>
          </cell>
          <cell r="D158" t="str">
            <v>Pound</v>
          </cell>
        </row>
        <row r="159">
          <cell r="A159" t="str">
            <v>Penncap-M</v>
          </cell>
          <cell r="B159" t="str">
            <v>pt</v>
          </cell>
          <cell r="C159">
            <v>8</v>
          </cell>
          <cell r="D159" t="str">
            <v>Gallon</v>
          </cell>
        </row>
        <row r="160">
          <cell r="A160" t="str">
            <v>Permethrin/ Perm-Up 3.2EC</v>
          </cell>
          <cell r="B160" t="str">
            <v>oz</v>
          </cell>
          <cell r="C160">
            <v>1</v>
          </cell>
          <cell r="D160" t="str">
            <v>Gallon</v>
          </cell>
        </row>
        <row r="161">
          <cell r="A161" t="str">
            <v>Pounce 25WP &amp; 3.2 EC</v>
          </cell>
          <cell r="B161" t="str">
            <v>oz</v>
          </cell>
          <cell r="C161">
            <v>1</v>
          </cell>
          <cell r="D161" t="str">
            <v>Gallon</v>
          </cell>
        </row>
        <row r="162">
          <cell r="A162" t="str">
            <v>Proaxis</v>
          </cell>
          <cell r="B162" t="str">
            <v>oz</v>
          </cell>
          <cell r="C162">
            <v>1</v>
          </cell>
          <cell r="D162" t="str">
            <v>Gallon</v>
          </cell>
        </row>
        <row r="163">
          <cell r="A163" t="str">
            <v>Radiant SC</v>
          </cell>
          <cell r="B163" t="str">
            <v>oz</v>
          </cell>
          <cell r="C163">
            <v>1</v>
          </cell>
          <cell r="D163" t="str">
            <v>Gallon</v>
          </cell>
        </row>
        <row r="164">
          <cell r="A164" t="str">
            <v>Sevin 4 F and XLR Plus</v>
          </cell>
          <cell r="B164" t="str">
            <v>qt</v>
          </cell>
          <cell r="C164">
            <v>4</v>
          </cell>
          <cell r="D164" t="str">
            <v>Gallon</v>
          </cell>
        </row>
        <row r="165">
          <cell r="A165" t="str">
            <v>Sevin 80S and 80WSP</v>
          </cell>
          <cell r="B165" t="str">
            <v>lb</v>
          </cell>
          <cell r="C165">
            <v>1</v>
          </cell>
          <cell r="D165" t="str">
            <v>Pound</v>
          </cell>
        </row>
        <row r="166">
          <cell r="A166" t="str">
            <v>Silencer</v>
          </cell>
          <cell r="B166" t="str">
            <v>oz</v>
          </cell>
          <cell r="C166">
            <v>1</v>
          </cell>
          <cell r="D166" t="str">
            <v>Gallon</v>
          </cell>
        </row>
        <row r="167">
          <cell r="A167" t="str">
            <v>Tracer</v>
          </cell>
          <cell r="B167" t="str">
            <v>oz</v>
          </cell>
          <cell r="C167">
            <v>1</v>
          </cell>
          <cell r="D167" t="str">
            <v>Gallon</v>
          </cell>
        </row>
        <row r="168">
          <cell r="A168" t="str">
            <v>Warrior</v>
          </cell>
          <cell r="B168" t="str">
            <v>oz</v>
          </cell>
          <cell r="C168">
            <v>1</v>
          </cell>
          <cell r="D168" t="str">
            <v>Gallon</v>
          </cell>
        </row>
        <row r="169">
          <cell r="A169" t="str">
            <v>Enter</v>
          </cell>
          <cell r="B169" t="str">
            <v>Enter</v>
          </cell>
          <cell r="C169">
            <v>0</v>
          </cell>
          <cell r="D169" t="str">
            <v>Enter</v>
          </cell>
        </row>
        <row r="170">
          <cell r="A170" t="str">
            <v>Enter</v>
          </cell>
          <cell r="B170" t="str">
            <v>Enter</v>
          </cell>
          <cell r="C170">
            <v>0</v>
          </cell>
          <cell r="D170" t="str">
            <v>Enter</v>
          </cell>
        </row>
        <row r="171">
          <cell r="A171" t="str">
            <v>Enter</v>
          </cell>
          <cell r="B171" t="str">
            <v>Enter</v>
          </cell>
          <cell r="C171">
            <v>0</v>
          </cell>
          <cell r="D171" t="str">
            <v>Enter</v>
          </cell>
        </row>
        <row r="172">
          <cell r="A172" t="str">
            <v>Enter</v>
          </cell>
          <cell r="B172" t="str">
            <v>Enter</v>
          </cell>
          <cell r="C172">
            <v>0</v>
          </cell>
          <cell r="D172" t="str">
            <v>Enter</v>
          </cell>
        </row>
      </sheetData>
      <sheetData sheetId="18">
        <row r="4">
          <cell r="A4" t="str">
            <v>None</v>
          </cell>
          <cell r="C4">
            <v>1</v>
          </cell>
          <cell r="D4" t="str">
            <v>None</v>
          </cell>
          <cell r="E4" t="str">
            <v>None</v>
          </cell>
        </row>
        <row r="5">
          <cell r="A5" t="str">
            <v>2,4-D Amine</v>
          </cell>
          <cell r="B5" t="str">
            <v>pt</v>
          </cell>
          <cell r="C5">
            <v>8</v>
          </cell>
          <cell r="D5" t="str">
            <v>Gallon</v>
          </cell>
          <cell r="F5">
            <v>4</v>
          </cell>
        </row>
        <row r="6">
          <cell r="A6" t="str">
            <v>2,4-D Ester</v>
          </cell>
          <cell r="B6" t="str">
            <v>pt</v>
          </cell>
          <cell r="C6">
            <v>8</v>
          </cell>
          <cell r="D6" t="str">
            <v>Gallon</v>
          </cell>
          <cell r="F6" t="str">
            <v>4</v>
          </cell>
        </row>
        <row r="7">
          <cell r="A7" t="str">
            <v>Affinity Broadspec</v>
          </cell>
          <cell r="B7" t="str">
            <v>oz</v>
          </cell>
          <cell r="C7">
            <v>16</v>
          </cell>
          <cell r="D7" t="str">
            <v>Pound</v>
          </cell>
          <cell r="F7" t="str">
            <v>2/2</v>
          </cell>
        </row>
        <row r="8">
          <cell r="A8" t="str">
            <v>Axial XL</v>
          </cell>
          <cell r="B8" t="str">
            <v>oz</v>
          </cell>
          <cell r="C8">
            <v>128</v>
          </cell>
          <cell r="D8" t="str">
            <v>Gallon</v>
          </cell>
          <cell r="F8" t="str">
            <v>1</v>
          </cell>
        </row>
        <row r="9">
          <cell r="A9" t="str">
            <v>Banvel/Clarity</v>
          </cell>
          <cell r="B9" t="str">
            <v>pt</v>
          </cell>
          <cell r="C9">
            <v>8</v>
          </cell>
          <cell r="D9" t="str">
            <v>Gallon</v>
          </cell>
          <cell r="F9" t="str">
            <v>4</v>
          </cell>
        </row>
        <row r="10">
          <cell r="A10" t="str">
            <v>Buctril/Moxy</v>
          </cell>
          <cell r="B10" t="str">
            <v>pt</v>
          </cell>
          <cell r="C10">
            <v>8</v>
          </cell>
          <cell r="D10" t="str">
            <v>Gallon</v>
          </cell>
          <cell r="F10">
            <v>6</v>
          </cell>
        </row>
        <row r="11">
          <cell r="A11" t="str">
            <v>Curtail</v>
          </cell>
          <cell r="B11" t="str">
            <v>pt</v>
          </cell>
          <cell r="C11">
            <v>8</v>
          </cell>
          <cell r="D11" t="str">
            <v>Gallon</v>
          </cell>
          <cell r="F11" t="str">
            <v>4/4</v>
          </cell>
        </row>
        <row r="12">
          <cell r="A12" t="str">
            <v>Express</v>
          </cell>
          <cell r="B12" t="str">
            <v>oz</v>
          </cell>
          <cell r="C12">
            <v>16</v>
          </cell>
          <cell r="D12" t="str">
            <v>Pound</v>
          </cell>
          <cell r="F12" t="str">
            <v>2</v>
          </cell>
        </row>
        <row r="13">
          <cell r="A13" t="str">
            <v>Harmony</v>
          </cell>
          <cell r="B13" t="str">
            <v>oz</v>
          </cell>
          <cell r="C13">
            <v>16</v>
          </cell>
          <cell r="D13" t="str">
            <v>Pound</v>
          </cell>
          <cell r="F13" t="str">
            <v>2</v>
          </cell>
        </row>
        <row r="14">
          <cell r="A14" t="str">
            <v>Harmony Extra</v>
          </cell>
          <cell r="B14" t="str">
            <v>oz</v>
          </cell>
          <cell r="C14">
            <v>16</v>
          </cell>
          <cell r="D14" t="str">
            <v>Pound</v>
          </cell>
          <cell r="F14" t="str">
            <v>2/2</v>
          </cell>
        </row>
        <row r="15">
          <cell r="A15" t="str">
            <v>Huskie</v>
          </cell>
          <cell r="B15" t="str">
            <v>oz</v>
          </cell>
          <cell r="C15">
            <v>128</v>
          </cell>
          <cell r="D15" t="str">
            <v>Gallon</v>
          </cell>
          <cell r="F15" t="str">
            <v>6/27</v>
          </cell>
        </row>
        <row r="16">
          <cell r="A16" t="str">
            <v>MCPA</v>
          </cell>
          <cell r="B16" t="str">
            <v>pt</v>
          </cell>
          <cell r="C16">
            <v>8</v>
          </cell>
          <cell r="D16" t="str">
            <v>Gallon</v>
          </cell>
          <cell r="F16" t="str">
            <v>4</v>
          </cell>
        </row>
        <row r="17">
          <cell r="A17" t="str">
            <v>Nimble</v>
          </cell>
          <cell r="B17" t="str">
            <v>oz</v>
          </cell>
          <cell r="C17">
            <v>16</v>
          </cell>
          <cell r="D17" t="str">
            <v>Pound</v>
          </cell>
          <cell r="F17" t="str">
            <v>2/2</v>
          </cell>
        </row>
        <row r="18">
          <cell r="A18" t="str">
            <v>Osprey</v>
          </cell>
          <cell r="B18" t="str">
            <v>oz</v>
          </cell>
          <cell r="C18">
            <v>16</v>
          </cell>
          <cell r="D18" t="str">
            <v>Pound</v>
          </cell>
          <cell r="F18" t="str">
            <v>2</v>
          </cell>
        </row>
        <row r="19">
          <cell r="A19" t="str">
            <v>Peak</v>
          </cell>
          <cell r="B19" t="str">
            <v>oz</v>
          </cell>
          <cell r="C19">
            <v>16</v>
          </cell>
          <cell r="D19" t="str">
            <v>Pound</v>
          </cell>
          <cell r="F19" t="str">
            <v>2</v>
          </cell>
        </row>
        <row r="20">
          <cell r="A20" t="str">
            <v>Powerflex HL</v>
          </cell>
          <cell r="B20" t="str">
            <v>oz</v>
          </cell>
          <cell r="C20">
            <v>16</v>
          </cell>
          <cell r="D20" t="str">
            <v>Pound</v>
          </cell>
          <cell r="F20" t="str">
            <v>2</v>
          </cell>
        </row>
        <row r="21">
          <cell r="A21" t="str">
            <v>Prowl H20</v>
          </cell>
          <cell r="B21" t="str">
            <v>pt</v>
          </cell>
          <cell r="C21">
            <v>8</v>
          </cell>
          <cell r="D21" t="str">
            <v>Gallon</v>
          </cell>
          <cell r="F21" t="str">
            <v>3</v>
          </cell>
        </row>
        <row r="22">
          <cell r="A22" t="str">
            <v>Puma</v>
          </cell>
          <cell r="B22" t="str">
            <v>pt</v>
          </cell>
          <cell r="C22">
            <v>8</v>
          </cell>
          <cell r="D22" t="str">
            <v>Gallon</v>
          </cell>
          <cell r="F22" t="str">
            <v>1</v>
          </cell>
        </row>
        <row r="23">
          <cell r="A23" t="str">
            <v>Quelex</v>
          </cell>
          <cell r="B23" t="str">
            <v>oz</v>
          </cell>
          <cell r="C23">
            <v>16</v>
          </cell>
          <cell r="D23" t="str">
            <v>Pound</v>
          </cell>
          <cell r="F23" t="str">
            <v>2/4</v>
          </cell>
        </row>
        <row r="24">
          <cell r="A24" t="str">
            <v>Starane Ultra</v>
          </cell>
          <cell r="B24" t="str">
            <v>pt</v>
          </cell>
          <cell r="C24">
            <v>8</v>
          </cell>
          <cell r="D24" t="str">
            <v>Gallon</v>
          </cell>
          <cell r="F24" t="str">
            <v>4</v>
          </cell>
        </row>
        <row r="25">
          <cell r="A25" t="str">
            <v>Stinger</v>
          </cell>
          <cell r="B25" t="str">
            <v>pt</v>
          </cell>
          <cell r="C25">
            <v>8</v>
          </cell>
          <cell r="D25" t="str">
            <v>Gallon</v>
          </cell>
          <cell r="F25" t="str">
            <v>4</v>
          </cell>
        </row>
        <row r="26">
          <cell r="A26" t="str">
            <v>Talinor</v>
          </cell>
          <cell r="B26" t="str">
            <v>oz</v>
          </cell>
          <cell r="C26">
            <v>128</v>
          </cell>
          <cell r="D26" t="str">
            <v>Gallon</v>
          </cell>
          <cell r="F26" t="str">
            <v>6/27</v>
          </cell>
        </row>
        <row r="27">
          <cell r="A27" t="str">
            <v>Widematch</v>
          </cell>
          <cell r="B27" t="str">
            <v>pt</v>
          </cell>
          <cell r="C27">
            <v>8</v>
          </cell>
          <cell r="D27" t="str">
            <v>Gallon</v>
          </cell>
          <cell r="F27" t="str">
            <v>4/4</v>
          </cell>
        </row>
        <row r="28">
          <cell r="A28" t="str">
            <v>Enter</v>
          </cell>
          <cell r="B28" t="str">
            <v>Enter</v>
          </cell>
          <cell r="C28">
            <v>0</v>
          </cell>
          <cell r="D28" t="str">
            <v>Enter</v>
          </cell>
          <cell r="E28" t="str">
            <v>Enter</v>
          </cell>
          <cell r="F28">
            <v>0</v>
          </cell>
        </row>
        <row r="29">
          <cell r="A29" t="str">
            <v>Enter</v>
          </cell>
          <cell r="B29" t="str">
            <v>Enter</v>
          </cell>
          <cell r="C29">
            <v>0</v>
          </cell>
          <cell r="D29" t="str">
            <v>Enter</v>
          </cell>
          <cell r="E29" t="str">
            <v>Enter</v>
          </cell>
          <cell r="F29">
            <v>0</v>
          </cell>
        </row>
        <row r="30">
          <cell r="A30" t="str">
            <v>Enter</v>
          </cell>
          <cell r="B30" t="str">
            <v>Enter</v>
          </cell>
          <cell r="C30">
            <v>0</v>
          </cell>
          <cell r="D30" t="str">
            <v>Enter</v>
          </cell>
          <cell r="E30" t="str">
            <v>Enter</v>
          </cell>
          <cell r="F30">
            <v>0</v>
          </cell>
        </row>
        <row r="31">
          <cell r="A31" t="str">
            <v>Enter</v>
          </cell>
          <cell r="B31" t="str">
            <v>Enter</v>
          </cell>
          <cell r="C31">
            <v>0</v>
          </cell>
          <cell r="D31" t="str">
            <v>Enter</v>
          </cell>
          <cell r="E31" t="str">
            <v>Enter</v>
          </cell>
          <cell r="F31">
            <v>0</v>
          </cell>
        </row>
        <row r="36">
          <cell r="A36" t="str">
            <v>None</v>
          </cell>
          <cell r="C36">
            <v>1</v>
          </cell>
          <cell r="D36" t="str">
            <v>None</v>
          </cell>
        </row>
        <row r="37">
          <cell r="A37" t="str">
            <v>Absolute Maxx SC</v>
          </cell>
          <cell r="B37" t="str">
            <v>oz</v>
          </cell>
          <cell r="C37">
            <v>128</v>
          </cell>
          <cell r="D37" t="str">
            <v>Gallons</v>
          </cell>
        </row>
        <row r="38">
          <cell r="A38" t="str">
            <v>Aproach Prima SC</v>
          </cell>
          <cell r="B38" t="str">
            <v>oz</v>
          </cell>
          <cell r="C38">
            <v>128</v>
          </cell>
          <cell r="D38" t="str">
            <v>Gallons</v>
          </cell>
        </row>
        <row r="39">
          <cell r="A39" t="str">
            <v>Aproach SC</v>
          </cell>
          <cell r="B39" t="str">
            <v>oz</v>
          </cell>
          <cell r="C39">
            <v>128</v>
          </cell>
          <cell r="D39" t="str">
            <v>Gallons</v>
          </cell>
        </row>
        <row r="40">
          <cell r="A40" t="str">
            <v>Caramba 0.75 SL</v>
          </cell>
          <cell r="B40" t="str">
            <v>oz</v>
          </cell>
          <cell r="C40">
            <v>128</v>
          </cell>
          <cell r="D40" t="str">
            <v>Gallons</v>
          </cell>
        </row>
        <row r="41">
          <cell r="A41" t="str">
            <v>Delaro 325 SC</v>
          </cell>
          <cell r="B41" t="str">
            <v>oz</v>
          </cell>
          <cell r="C41">
            <v>128</v>
          </cell>
          <cell r="D41" t="str">
            <v>Gallons</v>
          </cell>
        </row>
        <row r="42">
          <cell r="A42" t="str">
            <v>Evito SC</v>
          </cell>
          <cell r="B42" t="str">
            <v>oz</v>
          </cell>
          <cell r="C42">
            <v>128</v>
          </cell>
          <cell r="D42" t="str">
            <v>Gallons</v>
          </cell>
        </row>
        <row r="43">
          <cell r="A43" t="str">
            <v>Folicur 3.6 F</v>
          </cell>
          <cell r="B43" t="str">
            <v>oz</v>
          </cell>
          <cell r="C43">
            <v>128</v>
          </cell>
          <cell r="D43" t="str">
            <v>Gallons</v>
          </cell>
        </row>
        <row r="44">
          <cell r="A44" t="str">
            <v>Headline SC</v>
          </cell>
          <cell r="B44" t="str">
            <v>oz</v>
          </cell>
          <cell r="C44">
            <v>128</v>
          </cell>
          <cell r="D44" t="str">
            <v>Gallons</v>
          </cell>
        </row>
        <row r="45">
          <cell r="A45" t="str">
            <v>Nexicor EC</v>
          </cell>
          <cell r="B45" t="str">
            <v>oz</v>
          </cell>
          <cell r="C45">
            <v>128</v>
          </cell>
          <cell r="D45" t="str">
            <v>Gallons</v>
          </cell>
        </row>
        <row r="46">
          <cell r="A46" t="str">
            <v>Preemptor SC</v>
          </cell>
          <cell r="B46" t="str">
            <v>oz</v>
          </cell>
          <cell r="C46">
            <v>128</v>
          </cell>
          <cell r="D46" t="str">
            <v>Gallons</v>
          </cell>
        </row>
        <row r="47">
          <cell r="A47" t="str">
            <v>Priaxor</v>
          </cell>
          <cell r="B47" t="str">
            <v>oz</v>
          </cell>
          <cell r="C47">
            <v>128</v>
          </cell>
          <cell r="D47" t="str">
            <v>Gallons</v>
          </cell>
        </row>
        <row r="48">
          <cell r="A48" t="str">
            <v>Proline 480 SC</v>
          </cell>
          <cell r="B48" t="str">
            <v>oz</v>
          </cell>
          <cell r="C48">
            <v>128</v>
          </cell>
          <cell r="D48" t="str">
            <v>Gallons</v>
          </cell>
        </row>
        <row r="49">
          <cell r="A49" t="str">
            <v>Prosaro 421 SC</v>
          </cell>
          <cell r="B49" t="str">
            <v>oz</v>
          </cell>
          <cell r="C49">
            <v>128</v>
          </cell>
          <cell r="D49" t="str">
            <v>Gallons</v>
          </cell>
        </row>
        <row r="50">
          <cell r="A50" t="str">
            <v>Quilt Xcel 2.2 SE</v>
          </cell>
          <cell r="B50" t="str">
            <v>oz</v>
          </cell>
          <cell r="C50">
            <v>128</v>
          </cell>
          <cell r="D50" t="str">
            <v>Gallons</v>
          </cell>
        </row>
        <row r="51">
          <cell r="A51" t="str">
            <v>Stratego YLD</v>
          </cell>
          <cell r="B51" t="str">
            <v>oz</v>
          </cell>
          <cell r="C51">
            <v>128</v>
          </cell>
          <cell r="D51" t="str">
            <v>Gallons</v>
          </cell>
        </row>
        <row r="52">
          <cell r="A52" t="str">
            <v>Tilt 3.6 EC</v>
          </cell>
          <cell r="B52" t="str">
            <v>oz</v>
          </cell>
          <cell r="C52">
            <v>128</v>
          </cell>
          <cell r="D52" t="str">
            <v>Gallons</v>
          </cell>
        </row>
        <row r="53">
          <cell r="A53" t="str">
            <v>Trivapro SE</v>
          </cell>
          <cell r="B53" t="str">
            <v>oz</v>
          </cell>
          <cell r="C53">
            <v>128</v>
          </cell>
          <cell r="D53" t="str">
            <v>Gallons</v>
          </cell>
        </row>
        <row r="54">
          <cell r="A54" t="str">
            <v>Enter</v>
          </cell>
          <cell r="B54" t="str">
            <v>Enter</v>
          </cell>
          <cell r="C54">
            <v>0</v>
          </cell>
          <cell r="D54" t="str">
            <v>Enter</v>
          </cell>
        </row>
        <row r="55">
          <cell r="A55" t="str">
            <v>Enter</v>
          </cell>
          <cell r="B55" t="str">
            <v>Enter</v>
          </cell>
          <cell r="C55">
            <v>0</v>
          </cell>
          <cell r="D55" t="str">
            <v>Enter</v>
          </cell>
        </row>
        <row r="56">
          <cell r="A56" t="str">
            <v>Enter</v>
          </cell>
          <cell r="B56" t="str">
            <v>Enter</v>
          </cell>
          <cell r="C56">
            <v>0</v>
          </cell>
          <cell r="D56" t="str">
            <v>Enter</v>
          </cell>
        </row>
        <row r="57">
          <cell r="A57" t="str">
            <v>Enter</v>
          </cell>
          <cell r="B57" t="str">
            <v>Enter</v>
          </cell>
          <cell r="C57">
            <v>0</v>
          </cell>
          <cell r="D57" t="str">
            <v>Enter</v>
          </cell>
        </row>
        <row r="68">
          <cell r="A68" t="str">
            <v>None</v>
          </cell>
          <cell r="C68">
            <v>1</v>
          </cell>
          <cell r="D68" t="str">
            <v>None</v>
          </cell>
        </row>
        <row r="69">
          <cell r="A69" t="str">
            <v>Baythroid XL</v>
          </cell>
          <cell r="B69" t="str">
            <v>oz</v>
          </cell>
          <cell r="C69">
            <v>1</v>
          </cell>
          <cell r="D69" t="str">
            <v>Gallon</v>
          </cell>
        </row>
        <row r="70">
          <cell r="A70" t="str">
            <v>Dimethoate 4EC / 400 (5lb)</v>
          </cell>
          <cell r="B70" t="str">
            <v>lb</v>
          </cell>
          <cell r="C70">
            <v>5</v>
          </cell>
          <cell r="D70" t="str">
            <v>Pound</v>
          </cell>
        </row>
        <row r="71">
          <cell r="A71" t="str">
            <v>Dimethoate 4EC / 400 (gal)</v>
          </cell>
          <cell r="B71" t="str">
            <v>pt</v>
          </cell>
          <cell r="C71">
            <v>8</v>
          </cell>
          <cell r="D71" t="str">
            <v>Gallon</v>
          </cell>
        </row>
        <row r="72">
          <cell r="A72" t="str">
            <v>Lannate LV (lb)</v>
          </cell>
          <cell r="B72" t="str">
            <v>lb</v>
          </cell>
          <cell r="C72">
            <v>1</v>
          </cell>
          <cell r="D72" t="str">
            <v>Pound</v>
          </cell>
        </row>
        <row r="73">
          <cell r="A73" t="str">
            <v>Lannate LV(oz)</v>
          </cell>
          <cell r="B73" t="str">
            <v>oz</v>
          </cell>
          <cell r="C73">
            <v>1</v>
          </cell>
          <cell r="D73" t="str">
            <v>Gallon</v>
          </cell>
        </row>
        <row r="74">
          <cell r="A74" t="str">
            <v>Malathion 5EC, 8F and 8 Aquamul</v>
          </cell>
          <cell r="B74" t="str">
            <v>pt</v>
          </cell>
          <cell r="C74">
            <v>8</v>
          </cell>
          <cell r="D74" t="str">
            <v>Gallon</v>
          </cell>
        </row>
        <row r="75">
          <cell r="A75" t="str">
            <v>Mustang Maxx EC &amp; EW</v>
          </cell>
          <cell r="B75" t="str">
            <v>oz</v>
          </cell>
          <cell r="C75">
            <v>1</v>
          </cell>
          <cell r="D75" t="str">
            <v>Gallon</v>
          </cell>
        </row>
        <row r="76">
          <cell r="A76" t="str">
            <v xml:space="preserve">Radiant SC </v>
          </cell>
          <cell r="B76" t="str">
            <v>oz</v>
          </cell>
          <cell r="C76">
            <v>1</v>
          </cell>
          <cell r="D76" t="str">
            <v>Gallon</v>
          </cell>
        </row>
        <row r="77">
          <cell r="A77" t="str">
            <v>Sevin 4 F and XLR Plus</v>
          </cell>
          <cell r="B77" t="str">
            <v>qt</v>
          </cell>
          <cell r="C77">
            <v>4</v>
          </cell>
          <cell r="D77" t="str">
            <v>Gallon</v>
          </cell>
        </row>
        <row r="78">
          <cell r="A78" t="str">
            <v>Tracer</v>
          </cell>
          <cell r="B78" t="str">
            <v>oz</v>
          </cell>
          <cell r="C78">
            <v>1</v>
          </cell>
          <cell r="D78" t="str">
            <v>Gallon</v>
          </cell>
        </row>
        <row r="79">
          <cell r="A79" t="str">
            <v>Warrior</v>
          </cell>
          <cell r="B79" t="str">
            <v>oz</v>
          </cell>
          <cell r="C79">
            <v>1</v>
          </cell>
          <cell r="D79" t="str">
            <v>Gallon</v>
          </cell>
        </row>
        <row r="80">
          <cell r="A80" t="str">
            <v>Enter</v>
          </cell>
          <cell r="B80" t="str">
            <v>Enter</v>
          </cell>
          <cell r="C80">
            <v>0</v>
          </cell>
          <cell r="D80" t="str">
            <v>Enter</v>
          </cell>
        </row>
        <row r="81">
          <cell r="A81" t="str">
            <v>Enter</v>
          </cell>
          <cell r="B81" t="str">
            <v>Enter</v>
          </cell>
          <cell r="C81">
            <v>0</v>
          </cell>
          <cell r="D81" t="str">
            <v>Enter</v>
          </cell>
        </row>
        <row r="82">
          <cell r="A82" t="str">
            <v>Enter</v>
          </cell>
          <cell r="B82" t="str">
            <v>Enter</v>
          </cell>
          <cell r="C82">
            <v>0</v>
          </cell>
          <cell r="D82" t="str">
            <v>Enter</v>
          </cell>
        </row>
        <row r="83">
          <cell r="A83" t="str">
            <v>Enter</v>
          </cell>
          <cell r="B83" t="str">
            <v>Enter</v>
          </cell>
          <cell r="C83">
            <v>0</v>
          </cell>
          <cell r="D83" t="str">
            <v>Enter</v>
          </cell>
        </row>
      </sheetData>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Nutrient Management"/>
      <sheetName val="Corn K Calculations"/>
      <sheetName val="Soybean K Calculations"/>
      <sheetName val="Wheat K Calculations"/>
      <sheetName val="Fertilizer Products &amp; Pricing"/>
      <sheetName val="Manure and Nutrient Credits"/>
      <sheetName val="Fertilizer Plan (Corn)"/>
      <sheetName val="Fertilizer Plan (Soybean)"/>
      <sheetName val="Fertilizer Plan (Wheat)"/>
      <sheetName val="Simple Fertilizer Calculator"/>
      <sheetName val="Tri-State Recommendations"/>
      <sheetName val="Charts"/>
    </sheetNames>
    <sheetDataSet>
      <sheetData sheetId="0"/>
      <sheetData sheetId="1"/>
      <sheetData sheetId="2"/>
      <sheetData sheetId="3"/>
      <sheetData sheetId="4"/>
      <sheetData sheetId="5">
        <row r="4">
          <cell r="A4" t="str">
            <v>None</v>
          </cell>
          <cell r="B4"/>
          <cell r="C4"/>
          <cell r="D4"/>
          <cell r="E4"/>
          <cell r="F4"/>
          <cell r="G4"/>
          <cell r="H4"/>
          <cell r="I4"/>
          <cell r="J4"/>
          <cell r="K4"/>
          <cell r="L4"/>
          <cell r="M4">
            <v>1</v>
          </cell>
          <cell r="N4" t="str">
            <v>None</v>
          </cell>
          <cell r="O4">
            <v>0</v>
          </cell>
        </row>
        <row r="5">
          <cell r="A5" t="str">
            <v>Ammonium polyphosphate (10-34-0)</v>
          </cell>
          <cell r="B5">
            <v>1.17</v>
          </cell>
          <cell r="C5">
            <v>3.9780000000000002</v>
          </cell>
          <cell r="D5"/>
          <cell r="E5"/>
          <cell r="F5"/>
          <cell r="G5"/>
          <cell r="H5"/>
          <cell r="I5"/>
          <cell r="J5"/>
          <cell r="K5">
            <v>11.7</v>
          </cell>
          <cell r="L5" t="str">
            <v>gal</v>
          </cell>
          <cell r="M5">
            <v>2000</v>
          </cell>
          <cell r="N5" t="str">
            <v>Tons</v>
          </cell>
          <cell r="O5">
            <v>704</v>
          </cell>
        </row>
        <row r="6">
          <cell r="A6" t="str">
            <v>AMS (21-0-0-24S)</v>
          </cell>
          <cell r="B6">
            <v>0.21</v>
          </cell>
          <cell r="C6"/>
          <cell r="D6"/>
          <cell r="E6">
            <v>0.24</v>
          </cell>
          <cell r="F6"/>
          <cell r="G6"/>
          <cell r="H6"/>
          <cell r="I6"/>
          <cell r="J6"/>
          <cell r="K6">
            <v>1</v>
          </cell>
          <cell r="L6" t="str">
            <v>lbs</v>
          </cell>
          <cell r="M6">
            <v>2000</v>
          </cell>
          <cell r="N6" t="str">
            <v>Tons</v>
          </cell>
          <cell r="O6">
            <v>485</v>
          </cell>
        </row>
        <row r="7">
          <cell r="A7" t="str">
            <v>Anhydrous (82-0-0)</v>
          </cell>
          <cell r="B7">
            <v>0.82</v>
          </cell>
          <cell r="C7"/>
          <cell r="D7"/>
          <cell r="E7"/>
          <cell r="F7"/>
          <cell r="G7"/>
          <cell r="H7"/>
          <cell r="I7"/>
          <cell r="J7"/>
          <cell r="K7">
            <v>1</v>
          </cell>
          <cell r="L7" t="str">
            <v>lbs</v>
          </cell>
          <cell r="M7">
            <v>2000</v>
          </cell>
          <cell r="N7" t="str">
            <v>Tons</v>
          </cell>
          <cell r="O7">
            <v>950</v>
          </cell>
        </row>
        <row r="8">
          <cell r="A8" t="str">
            <v>DAP (18-46-0)</v>
          </cell>
          <cell r="B8">
            <v>0.18</v>
          </cell>
          <cell r="C8">
            <v>0.46</v>
          </cell>
          <cell r="D8"/>
          <cell r="E8"/>
          <cell r="F8"/>
          <cell r="G8"/>
          <cell r="H8"/>
          <cell r="I8"/>
          <cell r="J8"/>
          <cell r="K8">
            <v>1</v>
          </cell>
          <cell r="L8" t="str">
            <v>lbs</v>
          </cell>
          <cell r="M8">
            <v>2000</v>
          </cell>
          <cell r="N8" t="str">
            <v>Tons</v>
          </cell>
          <cell r="O8">
            <v>798</v>
          </cell>
        </row>
        <row r="9">
          <cell r="A9" t="str">
            <v>ESN (44-0-0)</v>
          </cell>
          <cell r="B9">
            <v>0.44</v>
          </cell>
          <cell r="C9"/>
          <cell r="D9"/>
          <cell r="E9"/>
          <cell r="F9"/>
          <cell r="G9"/>
          <cell r="H9"/>
          <cell r="I9"/>
          <cell r="J9"/>
          <cell r="K9">
            <v>1</v>
          </cell>
          <cell r="L9" t="str">
            <v>lbs</v>
          </cell>
          <cell r="M9">
            <v>2000</v>
          </cell>
          <cell r="N9" t="str">
            <v>Tons</v>
          </cell>
          <cell r="O9">
            <v>0</v>
          </cell>
        </row>
        <row r="10">
          <cell r="A10" t="str">
            <v>Gypsum (0-0-0-17S-21Ca)</v>
          </cell>
          <cell r="B10"/>
          <cell r="C10"/>
          <cell r="D10"/>
          <cell r="E10">
            <v>0.17</v>
          </cell>
          <cell r="F10"/>
          <cell r="G10">
            <v>0.21</v>
          </cell>
          <cell r="H10"/>
          <cell r="I10"/>
          <cell r="J10"/>
          <cell r="K10">
            <v>1</v>
          </cell>
          <cell r="L10" t="str">
            <v>lbs</v>
          </cell>
          <cell r="M10">
            <v>2000</v>
          </cell>
          <cell r="N10" t="str">
            <v>Tons</v>
          </cell>
          <cell r="O10">
            <v>0</v>
          </cell>
        </row>
        <row r="11">
          <cell r="A11" t="str">
            <v>K-Mag (0-0-22-11Mg-21S)</v>
          </cell>
          <cell r="B11"/>
          <cell r="C11"/>
          <cell r="D11">
            <v>0.22</v>
          </cell>
          <cell r="E11">
            <v>0.21</v>
          </cell>
          <cell r="F11">
            <v>0.11</v>
          </cell>
          <cell r="G11"/>
          <cell r="H11"/>
          <cell r="I11"/>
          <cell r="J11"/>
          <cell r="K11">
            <v>1</v>
          </cell>
          <cell r="L11" t="str">
            <v>lbs</v>
          </cell>
          <cell r="M11">
            <v>2000</v>
          </cell>
          <cell r="N11" t="str">
            <v>Gallons</v>
          </cell>
          <cell r="O11">
            <v>0</v>
          </cell>
        </row>
        <row r="12">
          <cell r="A12" t="str">
            <v>MAP (11-52-00)</v>
          </cell>
          <cell r="B12">
            <v>0.11</v>
          </cell>
          <cell r="C12">
            <v>0.52</v>
          </cell>
          <cell r="D12"/>
          <cell r="E12"/>
          <cell r="F12"/>
          <cell r="G12"/>
          <cell r="H12"/>
          <cell r="I12"/>
          <cell r="J12"/>
          <cell r="K12">
            <v>1</v>
          </cell>
          <cell r="L12" t="str">
            <v>lbs</v>
          </cell>
          <cell r="M12">
            <v>2000</v>
          </cell>
          <cell r="N12" t="str">
            <v>Tons</v>
          </cell>
          <cell r="O12">
            <v>0</v>
          </cell>
        </row>
        <row r="13">
          <cell r="A13" t="str">
            <v>MESZ (12-40-0-10S-1Z)</v>
          </cell>
          <cell r="B13">
            <v>0.12</v>
          </cell>
          <cell r="C13">
            <v>0.4</v>
          </cell>
          <cell r="D13"/>
          <cell r="E13">
            <v>0.1</v>
          </cell>
          <cell r="F13"/>
          <cell r="G13"/>
          <cell r="H13">
            <v>0.01</v>
          </cell>
          <cell r="I13"/>
          <cell r="J13"/>
          <cell r="K13">
            <v>1</v>
          </cell>
          <cell r="L13" t="str">
            <v>lbs</v>
          </cell>
          <cell r="M13">
            <v>2000</v>
          </cell>
          <cell r="N13" t="str">
            <v>Tons</v>
          </cell>
          <cell r="O13">
            <v>0</v>
          </cell>
        </row>
        <row r="14">
          <cell r="A14" t="str">
            <v>Potash (0-0-60)</v>
          </cell>
          <cell r="B14"/>
          <cell r="C14"/>
          <cell r="D14">
            <v>0.6</v>
          </cell>
          <cell r="E14"/>
          <cell r="F14"/>
          <cell r="G14"/>
          <cell r="H14"/>
          <cell r="I14"/>
          <cell r="J14"/>
          <cell r="K14">
            <v>1</v>
          </cell>
          <cell r="L14" t="str">
            <v>lbs</v>
          </cell>
          <cell r="M14">
            <v>2000</v>
          </cell>
          <cell r="N14" t="str">
            <v>Tons</v>
          </cell>
          <cell r="O14">
            <v>690</v>
          </cell>
        </row>
        <row r="15">
          <cell r="A15" t="str">
            <v>Potassium Acetate (0-0-24)</v>
          </cell>
          <cell r="B15"/>
          <cell r="C15"/>
          <cell r="D15">
            <v>0.24</v>
          </cell>
          <cell r="E15"/>
          <cell r="F15"/>
          <cell r="G15"/>
          <cell r="H15"/>
          <cell r="I15"/>
          <cell r="J15"/>
          <cell r="K15">
            <v>10.65</v>
          </cell>
          <cell r="L15" t="str">
            <v>gal</v>
          </cell>
          <cell r="M15">
            <v>2000</v>
          </cell>
          <cell r="N15" t="str">
            <v>Gallons</v>
          </cell>
          <cell r="O15">
            <v>0</v>
          </cell>
        </row>
        <row r="16">
          <cell r="A16" t="str">
            <v>Potassium Sulphate (0-0-52-18S)</v>
          </cell>
          <cell r="B16"/>
          <cell r="C16"/>
          <cell r="D16">
            <v>0.52</v>
          </cell>
          <cell r="E16">
            <v>0.18</v>
          </cell>
          <cell r="F16"/>
          <cell r="G16"/>
          <cell r="H16"/>
          <cell r="I16"/>
          <cell r="J16"/>
          <cell r="K16">
            <v>1</v>
          </cell>
          <cell r="L16" t="str">
            <v>lbs</v>
          </cell>
          <cell r="M16">
            <v>2000</v>
          </cell>
          <cell r="N16" t="str">
            <v>Tons</v>
          </cell>
          <cell r="O16">
            <v>0</v>
          </cell>
        </row>
        <row r="17">
          <cell r="A17" t="str">
            <v>SuperU (46-0-0)</v>
          </cell>
          <cell r="B17">
            <v>0.46</v>
          </cell>
          <cell r="C17"/>
          <cell r="D17"/>
          <cell r="E17"/>
          <cell r="F17"/>
          <cell r="G17"/>
          <cell r="H17"/>
          <cell r="I17"/>
          <cell r="J17"/>
          <cell r="K17">
            <v>1</v>
          </cell>
          <cell r="L17" t="str">
            <v>lbs</v>
          </cell>
          <cell r="M17">
            <v>2000</v>
          </cell>
          <cell r="N17" t="str">
            <v>Tons</v>
          </cell>
          <cell r="O17">
            <v>0</v>
          </cell>
        </row>
        <row r="18">
          <cell r="A18" t="str">
            <v>Thiosul (12-0-0-26)</v>
          </cell>
          <cell r="B18">
            <v>1.3247999999999998</v>
          </cell>
          <cell r="C18"/>
          <cell r="D18"/>
          <cell r="E18">
            <v>2.8704000000000001</v>
          </cell>
          <cell r="F18"/>
          <cell r="G18"/>
          <cell r="H18"/>
          <cell r="I18"/>
          <cell r="J18"/>
          <cell r="K18">
            <v>11.04</v>
          </cell>
          <cell r="L18" t="str">
            <v>gal</v>
          </cell>
          <cell r="M18">
            <v>2000</v>
          </cell>
          <cell r="N18" t="str">
            <v>Tons</v>
          </cell>
          <cell r="O18">
            <v>0</v>
          </cell>
        </row>
        <row r="19">
          <cell r="A19" t="str">
            <v>Triple Superphosphate (0-46-0)</v>
          </cell>
          <cell r="B19"/>
          <cell r="C19">
            <v>0.46</v>
          </cell>
          <cell r="D19"/>
          <cell r="E19"/>
          <cell r="F19"/>
          <cell r="G19"/>
          <cell r="H19"/>
          <cell r="I19"/>
          <cell r="J19"/>
          <cell r="K19">
            <v>1</v>
          </cell>
          <cell r="L19" t="str">
            <v>lbs</v>
          </cell>
          <cell r="M19">
            <v>2000</v>
          </cell>
          <cell r="N19" t="str">
            <v>Tons</v>
          </cell>
          <cell r="O19">
            <v>0</v>
          </cell>
        </row>
        <row r="20">
          <cell r="A20" t="str">
            <v>UAN 28% (28-0-0)</v>
          </cell>
          <cell r="B20">
            <v>2.9876000000000005</v>
          </cell>
          <cell r="C20"/>
          <cell r="D20"/>
          <cell r="E20"/>
          <cell r="F20"/>
          <cell r="G20"/>
          <cell r="H20"/>
          <cell r="I20"/>
          <cell r="J20"/>
          <cell r="K20">
            <v>10.67</v>
          </cell>
          <cell r="L20" t="str">
            <v>gal</v>
          </cell>
          <cell r="M20">
            <v>2000</v>
          </cell>
          <cell r="N20" t="str">
            <v>Tons</v>
          </cell>
          <cell r="O20">
            <v>399</v>
          </cell>
        </row>
        <row r="21">
          <cell r="A21" t="str">
            <v>UAN 32% (32-0-0)</v>
          </cell>
          <cell r="B21">
            <v>3.5392000000000001</v>
          </cell>
          <cell r="C21"/>
          <cell r="D21"/>
          <cell r="E21"/>
          <cell r="F21"/>
          <cell r="G21"/>
          <cell r="H21"/>
          <cell r="I21"/>
          <cell r="J21"/>
          <cell r="K21">
            <v>11.06</v>
          </cell>
          <cell r="L21" t="str">
            <v>gal</v>
          </cell>
          <cell r="M21">
            <v>2000</v>
          </cell>
          <cell r="N21" t="str">
            <v>Tons</v>
          </cell>
          <cell r="O21">
            <v>0</v>
          </cell>
        </row>
        <row r="22">
          <cell r="A22" t="str">
            <v>Urea (46-0-0)</v>
          </cell>
          <cell r="B22">
            <v>0.46</v>
          </cell>
          <cell r="C22"/>
          <cell r="D22"/>
          <cell r="E22"/>
          <cell r="F22"/>
          <cell r="G22"/>
          <cell r="H22"/>
          <cell r="I22"/>
          <cell r="J22"/>
          <cell r="K22">
            <v>1</v>
          </cell>
          <cell r="L22" t="str">
            <v>lbs</v>
          </cell>
          <cell r="M22">
            <v>2000</v>
          </cell>
          <cell r="N22" t="str">
            <v>Tons</v>
          </cell>
          <cell r="O22">
            <v>750</v>
          </cell>
        </row>
        <row r="23">
          <cell r="A23" t="str">
            <v>9-18-9 (liquid)</v>
          </cell>
          <cell r="B23">
            <v>0.98730000000000007</v>
          </cell>
          <cell r="C23">
            <v>1.9746000000000001</v>
          </cell>
          <cell r="D23">
            <v>0.98730000000000007</v>
          </cell>
          <cell r="E23"/>
          <cell r="F23"/>
          <cell r="G23"/>
          <cell r="H23"/>
          <cell r="I23"/>
          <cell r="J23"/>
          <cell r="K23">
            <v>10.97</v>
          </cell>
          <cell r="L23" t="str">
            <v>gal</v>
          </cell>
          <cell r="M23">
            <v>1</v>
          </cell>
          <cell r="N23" t="str">
            <v>Gallons</v>
          </cell>
          <cell r="O23">
            <v>0</v>
          </cell>
        </row>
        <row r="24">
          <cell r="A24" t="str">
            <v>6-24-6 (liquid)</v>
          </cell>
          <cell r="B24">
            <v>0.66539999999999999</v>
          </cell>
          <cell r="C24">
            <v>2.6616</v>
          </cell>
          <cell r="D24">
            <v>0.66539999999999999</v>
          </cell>
          <cell r="E24"/>
          <cell r="F24"/>
          <cell r="G24"/>
          <cell r="H24"/>
          <cell r="I24"/>
          <cell r="J24"/>
          <cell r="K24">
            <v>11.09</v>
          </cell>
          <cell r="L24" t="str">
            <v>gal</v>
          </cell>
          <cell r="M24">
            <v>1</v>
          </cell>
          <cell r="N24" t="str">
            <v>Gallons</v>
          </cell>
          <cell r="O24">
            <v>0</v>
          </cell>
        </row>
        <row r="25">
          <cell r="A25" t="str">
            <v>6-12-12 (dry)</v>
          </cell>
          <cell r="B25">
            <v>0.06</v>
          </cell>
          <cell r="C25">
            <v>0.12</v>
          </cell>
          <cell r="D25">
            <v>0.12</v>
          </cell>
          <cell r="E25"/>
          <cell r="F25"/>
          <cell r="G25"/>
          <cell r="H25"/>
          <cell r="I25"/>
          <cell r="J25"/>
          <cell r="K25">
            <v>1</v>
          </cell>
          <cell r="L25" t="str">
            <v>lbs</v>
          </cell>
          <cell r="M25">
            <v>2000</v>
          </cell>
          <cell r="N25" t="str">
            <v>Tons</v>
          </cell>
          <cell r="O25">
            <v>0</v>
          </cell>
        </row>
        <row r="26">
          <cell r="A26" t="str">
            <v>5-10-5 (dry)</v>
          </cell>
          <cell r="B26">
            <v>0.05</v>
          </cell>
          <cell r="C26">
            <v>0.1</v>
          </cell>
          <cell r="D26">
            <v>0.05</v>
          </cell>
          <cell r="E26"/>
          <cell r="F26"/>
          <cell r="G26"/>
          <cell r="H26"/>
          <cell r="I26"/>
          <cell r="J26"/>
          <cell r="K26">
            <v>1</v>
          </cell>
          <cell r="L26" t="str">
            <v>lbs</v>
          </cell>
          <cell r="M26">
            <v>2000</v>
          </cell>
          <cell r="N26" t="str">
            <v>Tons</v>
          </cell>
          <cell r="O26">
            <v>0</v>
          </cell>
        </row>
        <row r="27">
          <cell r="A27" t="str">
            <v>3-18-18 (liquid)</v>
          </cell>
          <cell r="B27">
            <v>0.35099999999999998</v>
          </cell>
          <cell r="C27">
            <v>2.1059999999999999</v>
          </cell>
          <cell r="D27">
            <v>2.1059999999999999</v>
          </cell>
          <cell r="E27"/>
          <cell r="F27"/>
          <cell r="G27"/>
          <cell r="H27"/>
          <cell r="I27"/>
          <cell r="J27"/>
          <cell r="K27">
            <v>11.7</v>
          </cell>
          <cell r="L27" t="str">
            <v>gal</v>
          </cell>
          <cell r="M27">
            <v>1</v>
          </cell>
          <cell r="N27" t="str">
            <v>Gallons</v>
          </cell>
          <cell r="O27">
            <v>0</v>
          </cell>
        </row>
        <row r="28">
          <cell r="A28" t="str">
            <v>19-19-19 (dry)</v>
          </cell>
          <cell r="B28">
            <v>0.19</v>
          </cell>
          <cell r="C28">
            <v>0.19</v>
          </cell>
          <cell r="D28">
            <v>0.19</v>
          </cell>
          <cell r="E28"/>
          <cell r="F28"/>
          <cell r="G28"/>
          <cell r="H28"/>
          <cell r="I28"/>
          <cell r="J28"/>
          <cell r="K28">
            <v>1</v>
          </cell>
          <cell r="L28" t="str">
            <v>lbs</v>
          </cell>
          <cell r="M28">
            <v>2000</v>
          </cell>
          <cell r="N28" t="str">
            <v>Tons</v>
          </cell>
          <cell r="O28">
            <v>0</v>
          </cell>
        </row>
        <row r="29">
          <cell r="A29" t="str">
            <v>15-15-2 (liquid)</v>
          </cell>
          <cell r="B29">
            <v>1.738</v>
          </cell>
          <cell r="C29">
            <v>1.65</v>
          </cell>
          <cell r="D29">
            <v>0.22</v>
          </cell>
          <cell r="E29"/>
          <cell r="F29"/>
          <cell r="G29"/>
          <cell r="H29"/>
          <cell r="I29"/>
          <cell r="J29"/>
          <cell r="K29">
            <v>11</v>
          </cell>
          <cell r="L29" t="str">
            <v>gal</v>
          </cell>
          <cell r="M29">
            <v>1</v>
          </cell>
          <cell r="N29" t="str">
            <v>Gallons</v>
          </cell>
          <cell r="O29">
            <v>0</v>
          </cell>
        </row>
        <row r="30">
          <cell r="A30" t="str">
            <v>15-15-15 (dry)</v>
          </cell>
          <cell r="B30">
            <v>0.15</v>
          </cell>
          <cell r="C30">
            <v>0.15</v>
          </cell>
          <cell r="D30">
            <v>0.15</v>
          </cell>
          <cell r="E30"/>
          <cell r="F30"/>
          <cell r="G30"/>
          <cell r="H30"/>
          <cell r="I30"/>
          <cell r="J30"/>
          <cell r="K30">
            <v>1</v>
          </cell>
          <cell r="L30" t="str">
            <v>lbs</v>
          </cell>
          <cell r="M30">
            <v>2000</v>
          </cell>
          <cell r="N30" t="str">
            <v>Tons</v>
          </cell>
          <cell r="O30">
            <v>0</v>
          </cell>
        </row>
        <row r="31">
          <cell r="A31" t="str">
            <v>12-24-24 (dry)</v>
          </cell>
          <cell r="B31">
            <v>0.12</v>
          </cell>
          <cell r="C31">
            <v>0.24</v>
          </cell>
          <cell r="D31">
            <v>0.24</v>
          </cell>
          <cell r="E31"/>
          <cell r="F31"/>
          <cell r="G31"/>
          <cell r="H31"/>
          <cell r="I31"/>
          <cell r="J31"/>
          <cell r="K31">
            <v>1</v>
          </cell>
          <cell r="L31" t="str">
            <v>lbs</v>
          </cell>
          <cell r="M31">
            <v>2000</v>
          </cell>
          <cell r="N31" t="str">
            <v>Tons</v>
          </cell>
          <cell r="O31">
            <v>0</v>
          </cell>
        </row>
        <row r="32">
          <cell r="A32" t="str">
            <v>10-10-10 (dry)</v>
          </cell>
          <cell r="B32">
            <v>0.1</v>
          </cell>
          <cell r="C32">
            <v>0.1</v>
          </cell>
          <cell r="D32">
            <v>0.1</v>
          </cell>
          <cell r="E32"/>
          <cell r="F32"/>
          <cell r="G32"/>
          <cell r="H32"/>
          <cell r="I32"/>
          <cell r="J32"/>
          <cell r="K32">
            <v>1</v>
          </cell>
          <cell r="L32" t="str">
            <v>lbs</v>
          </cell>
          <cell r="M32">
            <v>2000</v>
          </cell>
          <cell r="N32" t="str">
            <v>Tons</v>
          </cell>
          <cell r="O32">
            <v>0</v>
          </cell>
        </row>
        <row r="33">
          <cell r="A33" t="str">
            <v>Manure (solid)</v>
          </cell>
          <cell r="B33">
            <v>4.2</v>
          </cell>
          <cell r="C33">
            <v>7.5</v>
          </cell>
          <cell r="D33">
            <v>5.7</v>
          </cell>
          <cell r="E33">
            <v>0.8</v>
          </cell>
          <cell r="F33"/>
          <cell r="G33"/>
          <cell r="H33"/>
          <cell r="I33"/>
          <cell r="J33"/>
          <cell r="K33">
            <v>2000</v>
          </cell>
          <cell r="L33" t="str">
            <v>Tons</v>
          </cell>
          <cell r="M33">
            <v>2000</v>
          </cell>
          <cell r="N33" t="str">
            <v>Tons</v>
          </cell>
          <cell r="O33">
            <v>0</v>
          </cell>
        </row>
        <row r="34">
          <cell r="A34" t="str">
            <v>Manure (liquid)</v>
          </cell>
          <cell r="B34">
            <v>4.3</v>
          </cell>
          <cell r="C34">
            <v>1.7000000000000002</v>
          </cell>
          <cell r="D34">
            <v>3.8000000000000003</v>
          </cell>
          <cell r="E34">
            <v>1</v>
          </cell>
          <cell r="F34"/>
          <cell r="G34"/>
          <cell r="H34"/>
          <cell r="I34"/>
          <cell r="J34"/>
          <cell r="K34">
            <v>1</v>
          </cell>
          <cell r="L34" t="str">
            <v>1,000 gal</v>
          </cell>
          <cell r="M34">
            <v>1</v>
          </cell>
          <cell r="N34" t="str">
            <v>Gallons</v>
          </cell>
          <cell r="O34">
            <v>0</v>
          </cell>
        </row>
        <row r="35">
          <cell r="A35" t="str">
            <v>Compost</v>
          </cell>
          <cell r="B35">
            <v>0</v>
          </cell>
          <cell r="C35">
            <v>0</v>
          </cell>
          <cell r="D35">
            <v>0</v>
          </cell>
          <cell r="E35">
            <v>0</v>
          </cell>
          <cell r="F35">
            <v>0</v>
          </cell>
          <cell r="G35">
            <v>0</v>
          </cell>
          <cell r="H35">
            <v>0</v>
          </cell>
          <cell r="I35">
            <v>0</v>
          </cell>
          <cell r="J35">
            <v>0</v>
          </cell>
          <cell r="K35">
            <v>0</v>
          </cell>
          <cell r="L35" t="str">
            <v>Enter</v>
          </cell>
          <cell r="M35">
            <v>0</v>
          </cell>
          <cell r="N35" t="str">
            <v>Enter</v>
          </cell>
          <cell r="O35">
            <v>0</v>
          </cell>
        </row>
        <row r="36">
          <cell r="A36" t="str">
            <v>Enter</v>
          </cell>
          <cell r="B36">
            <v>0</v>
          </cell>
          <cell r="C36">
            <v>0</v>
          </cell>
          <cell r="D36">
            <v>0</v>
          </cell>
          <cell r="E36">
            <v>0</v>
          </cell>
          <cell r="F36">
            <v>0</v>
          </cell>
          <cell r="G36">
            <v>0</v>
          </cell>
          <cell r="H36">
            <v>0</v>
          </cell>
          <cell r="I36">
            <v>0</v>
          </cell>
          <cell r="J36">
            <v>0</v>
          </cell>
          <cell r="K36">
            <v>0</v>
          </cell>
          <cell r="L36" t="str">
            <v>Enter</v>
          </cell>
          <cell r="M36">
            <v>0</v>
          </cell>
          <cell r="N36" t="str">
            <v>Enter</v>
          </cell>
          <cell r="O36">
            <v>0</v>
          </cell>
        </row>
        <row r="37">
          <cell r="A37" t="str">
            <v>Enter</v>
          </cell>
          <cell r="B37">
            <v>0</v>
          </cell>
          <cell r="C37">
            <v>0</v>
          </cell>
          <cell r="D37">
            <v>0</v>
          </cell>
          <cell r="E37">
            <v>0</v>
          </cell>
          <cell r="F37">
            <v>0</v>
          </cell>
          <cell r="G37">
            <v>0</v>
          </cell>
          <cell r="H37">
            <v>0</v>
          </cell>
          <cell r="I37">
            <v>0</v>
          </cell>
          <cell r="J37">
            <v>0</v>
          </cell>
          <cell r="K37">
            <v>0</v>
          </cell>
          <cell r="L37" t="str">
            <v>Enter</v>
          </cell>
          <cell r="M37">
            <v>0</v>
          </cell>
          <cell r="N37" t="str">
            <v>Enter</v>
          </cell>
          <cell r="O37">
            <v>0</v>
          </cell>
        </row>
        <row r="38">
          <cell r="A38" t="str">
            <v>Enter</v>
          </cell>
          <cell r="B38">
            <v>0</v>
          </cell>
          <cell r="C38">
            <v>0</v>
          </cell>
          <cell r="D38">
            <v>0</v>
          </cell>
          <cell r="E38">
            <v>0</v>
          </cell>
          <cell r="F38">
            <v>0</v>
          </cell>
          <cell r="G38">
            <v>0</v>
          </cell>
          <cell r="H38">
            <v>0</v>
          </cell>
          <cell r="I38">
            <v>0</v>
          </cell>
          <cell r="J38">
            <v>0</v>
          </cell>
          <cell r="K38">
            <v>0</v>
          </cell>
          <cell r="L38" t="str">
            <v>Enter</v>
          </cell>
          <cell r="M38">
            <v>0</v>
          </cell>
          <cell r="N38" t="str">
            <v>Enter</v>
          </cell>
          <cell r="O38">
            <v>0</v>
          </cell>
        </row>
        <row r="39">
          <cell r="A39" t="str">
            <v>Enter</v>
          </cell>
          <cell r="B39">
            <v>0</v>
          </cell>
          <cell r="C39">
            <v>0</v>
          </cell>
          <cell r="D39">
            <v>0</v>
          </cell>
          <cell r="E39">
            <v>0</v>
          </cell>
          <cell r="F39">
            <v>0</v>
          </cell>
          <cell r="G39">
            <v>0</v>
          </cell>
          <cell r="H39">
            <v>0</v>
          </cell>
          <cell r="I39">
            <v>0</v>
          </cell>
          <cell r="J39">
            <v>0</v>
          </cell>
          <cell r="K39">
            <v>0</v>
          </cell>
          <cell r="L39" t="str">
            <v>Enter</v>
          </cell>
          <cell r="M39">
            <v>0</v>
          </cell>
          <cell r="N39" t="str">
            <v>Enter</v>
          </cell>
          <cell r="O39">
            <v>0</v>
          </cell>
        </row>
        <row r="43">
          <cell r="A43" t="str">
            <v>None</v>
          </cell>
          <cell r="B43"/>
          <cell r="C43"/>
          <cell r="D43"/>
          <cell r="E43"/>
          <cell r="F43"/>
          <cell r="G43"/>
          <cell r="H43"/>
          <cell r="I43"/>
          <cell r="J43"/>
          <cell r="K43"/>
          <cell r="L43"/>
          <cell r="M43">
            <v>1</v>
          </cell>
          <cell r="N43" t="str">
            <v>None</v>
          </cell>
          <cell r="O43">
            <v>0</v>
          </cell>
        </row>
        <row r="44">
          <cell r="A44" t="str">
            <v>Boron (14.3%)</v>
          </cell>
          <cell r="B44"/>
          <cell r="C44"/>
          <cell r="D44"/>
          <cell r="E44"/>
          <cell r="F44"/>
          <cell r="G44"/>
          <cell r="H44"/>
          <cell r="I44">
            <v>0.14299999999999999</v>
          </cell>
          <cell r="J44"/>
          <cell r="K44">
            <v>1</v>
          </cell>
          <cell r="L44" t="str">
            <v>lbs</v>
          </cell>
          <cell r="M44">
            <v>1</v>
          </cell>
          <cell r="N44" t="str">
            <v>Pound</v>
          </cell>
          <cell r="O44">
            <v>0</v>
          </cell>
        </row>
        <row r="45">
          <cell r="A45" t="str">
            <v>Zinc (35.5%)</v>
          </cell>
          <cell r="B45"/>
          <cell r="C45"/>
          <cell r="D45"/>
          <cell r="E45"/>
          <cell r="F45"/>
          <cell r="G45"/>
          <cell r="H45">
            <v>0.35499999999999998</v>
          </cell>
          <cell r="I45"/>
          <cell r="J45"/>
          <cell r="K45">
            <v>1</v>
          </cell>
          <cell r="L45" t="str">
            <v>lbs</v>
          </cell>
          <cell r="M45">
            <v>1</v>
          </cell>
          <cell r="N45" t="str">
            <v>Pound</v>
          </cell>
          <cell r="O45">
            <v>0</v>
          </cell>
        </row>
        <row r="46">
          <cell r="A46" t="str">
            <v>Zinc Liquid (12-0-0-12zn)</v>
          </cell>
          <cell r="B46">
            <v>0.318</v>
          </cell>
          <cell r="C46"/>
          <cell r="D46"/>
          <cell r="E46"/>
          <cell r="F46"/>
          <cell r="G46"/>
          <cell r="H46">
            <v>0.318</v>
          </cell>
          <cell r="I46"/>
          <cell r="J46"/>
          <cell r="K46">
            <v>1</v>
          </cell>
          <cell r="L46" t="str">
            <v>qts</v>
          </cell>
          <cell r="M46">
            <v>4</v>
          </cell>
          <cell r="N46" t="str">
            <v>Gallons</v>
          </cell>
          <cell r="O46">
            <v>0</v>
          </cell>
        </row>
        <row r="47">
          <cell r="A47" t="str">
            <v>Boron Liquid (0-0-0-10B)</v>
          </cell>
          <cell r="B47"/>
          <cell r="C47"/>
          <cell r="D47"/>
          <cell r="E47"/>
          <cell r="F47"/>
          <cell r="G47"/>
          <cell r="H47"/>
          <cell r="I47">
            <v>0.27799999999999997</v>
          </cell>
          <cell r="J47"/>
          <cell r="K47">
            <v>1</v>
          </cell>
          <cell r="L47" t="str">
            <v>qts</v>
          </cell>
          <cell r="M47">
            <v>4</v>
          </cell>
          <cell r="N47" t="str">
            <v>Gallons</v>
          </cell>
          <cell r="O47">
            <v>0</v>
          </cell>
        </row>
        <row r="48">
          <cell r="A48" t="str">
            <v>Manganese Sulfate</v>
          </cell>
          <cell r="B48"/>
          <cell r="C48"/>
          <cell r="D48"/>
          <cell r="E48">
            <v>0.18</v>
          </cell>
          <cell r="F48"/>
          <cell r="G48"/>
          <cell r="H48"/>
          <cell r="I48"/>
          <cell r="J48">
            <v>0.33</v>
          </cell>
          <cell r="K48">
            <v>1</v>
          </cell>
          <cell r="L48" t="str">
            <v>lbs</v>
          </cell>
          <cell r="M48">
            <v>1</v>
          </cell>
          <cell r="N48" t="str">
            <v>Pound</v>
          </cell>
          <cell r="O48">
            <v>0</v>
          </cell>
        </row>
        <row r="49">
          <cell r="A49" t="str">
            <v>Zinc Sulphate</v>
          </cell>
          <cell r="B49">
            <v>35.5</v>
          </cell>
          <cell r="C49"/>
          <cell r="D49"/>
          <cell r="E49">
            <v>0.185</v>
          </cell>
          <cell r="F49"/>
          <cell r="G49"/>
          <cell r="H49"/>
          <cell r="I49"/>
          <cell r="J49"/>
          <cell r="K49">
            <v>1</v>
          </cell>
          <cell r="L49" t="str">
            <v>lbs</v>
          </cell>
          <cell r="M49">
            <v>1</v>
          </cell>
          <cell r="N49" t="str">
            <v>Pound</v>
          </cell>
          <cell r="O49">
            <v>0</v>
          </cell>
        </row>
        <row r="50">
          <cell r="A50" t="str">
            <v>Magnesium Sulfate</v>
          </cell>
          <cell r="B50"/>
          <cell r="C50"/>
          <cell r="D50"/>
          <cell r="E50">
            <v>0.14000000000000001</v>
          </cell>
          <cell r="F50">
            <v>9.0999999999999998E-2</v>
          </cell>
          <cell r="G50"/>
          <cell r="H50"/>
          <cell r="I50"/>
          <cell r="J50"/>
          <cell r="K50">
            <v>1</v>
          </cell>
          <cell r="L50" t="str">
            <v>lbs</v>
          </cell>
          <cell r="M50">
            <v>1</v>
          </cell>
          <cell r="N50" t="str">
            <v>Pound</v>
          </cell>
          <cell r="O50">
            <v>0</v>
          </cell>
        </row>
        <row r="51">
          <cell r="A51" t="str">
            <v>Borosol 10</v>
          </cell>
          <cell r="B51"/>
          <cell r="C51"/>
          <cell r="D51"/>
          <cell r="E51"/>
          <cell r="F51"/>
          <cell r="G51"/>
          <cell r="H51"/>
          <cell r="I51">
            <v>0.1</v>
          </cell>
          <cell r="J51"/>
          <cell r="K51">
            <v>11.09</v>
          </cell>
          <cell r="L51" t="str">
            <v>gal</v>
          </cell>
          <cell r="M51">
            <v>1</v>
          </cell>
          <cell r="N51" t="str">
            <v>Gallons</v>
          </cell>
          <cell r="O51">
            <v>0</v>
          </cell>
        </row>
        <row r="52">
          <cell r="A52" t="str">
            <v>EDTA ZN (9%)</v>
          </cell>
          <cell r="B52">
            <v>0.04</v>
          </cell>
          <cell r="C52"/>
          <cell r="D52"/>
          <cell r="E52"/>
          <cell r="F52"/>
          <cell r="G52"/>
          <cell r="H52">
            <v>0.09</v>
          </cell>
          <cell r="I52"/>
          <cell r="J52"/>
          <cell r="K52">
            <v>10.9</v>
          </cell>
          <cell r="L52" t="str">
            <v>gal</v>
          </cell>
          <cell r="M52">
            <v>1</v>
          </cell>
          <cell r="N52" t="str">
            <v>Gallons</v>
          </cell>
          <cell r="O52">
            <v>0</v>
          </cell>
        </row>
        <row r="53">
          <cell r="A53" t="str">
            <v>Enter</v>
          </cell>
          <cell r="B53">
            <v>0</v>
          </cell>
          <cell r="C53">
            <v>0</v>
          </cell>
          <cell r="D53">
            <v>0</v>
          </cell>
          <cell r="E53">
            <v>0</v>
          </cell>
          <cell r="F53">
            <v>0</v>
          </cell>
          <cell r="G53">
            <v>0</v>
          </cell>
          <cell r="H53">
            <v>0</v>
          </cell>
          <cell r="I53">
            <v>0</v>
          </cell>
          <cell r="J53">
            <v>0</v>
          </cell>
          <cell r="K53">
            <v>0</v>
          </cell>
          <cell r="L53" t="str">
            <v>Enter</v>
          </cell>
          <cell r="M53">
            <v>0</v>
          </cell>
          <cell r="N53" t="str">
            <v>Enter</v>
          </cell>
          <cell r="O53">
            <v>0</v>
          </cell>
        </row>
        <row r="54">
          <cell r="A54" t="str">
            <v>Enter</v>
          </cell>
          <cell r="B54">
            <v>0</v>
          </cell>
          <cell r="C54">
            <v>0</v>
          </cell>
          <cell r="D54">
            <v>0</v>
          </cell>
          <cell r="E54">
            <v>0</v>
          </cell>
          <cell r="F54">
            <v>0</v>
          </cell>
          <cell r="G54">
            <v>0</v>
          </cell>
          <cell r="H54">
            <v>0</v>
          </cell>
          <cell r="I54">
            <v>0</v>
          </cell>
          <cell r="J54">
            <v>0</v>
          </cell>
          <cell r="K54">
            <v>0</v>
          </cell>
          <cell r="L54" t="str">
            <v>Enter</v>
          </cell>
          <cell r="M54">
            <v>0</v>
          </cell>
          <cell r="N54" t="str">
            <v>Enter</v>
          </cell>
          <cell r="O54">
            <v>0</v>
          </cell>
        </row>
        <row r="55">
          <cell r="A55" t="str">
            <v>Enter</v>
          </cell>
          <cell r="B55">
            <v>0</v>
          </cell>
          <cell r="C55">
            <v>0</v>
          </cell>
          <cell r="D55">
            <v>0</v>
          </cell>
          <cell r="E55">
            <v>0</v>
          </cell>
          <cell r="F55">
            <v>0</v>
          </cell>
          <cell r="G55">
            <v>0</v>
          </cell>
          <cell r="H55">
            <v>0</v>
          </cell>
          <cell r="I55">
            <v>0</v>
          </cell>
          <cell r="J55">
            <v>0</v>
          </cell>
          <cell r="K55">
            <v>0</v>
          </cell>
          <cell r="L55" t="str">
            <v>Enter</v>
          </cell>
          <cell r="M55">
            <v>0</v>
          </cell>
          <cell r="N55" t="str">
            <v>Enter</v>
          </cell>
          <cell r="O55">
            <v>0</v>
          </cell>
        </row>
        <row r="56">
          <cell r="A56" t="str">
            <v>Enter</v>
          </cell>
          <cell r="B56">
            <v>0</v>
          </cell>
          <cell r="C56">
            <v>0</v>
          </cell>
          <cell r="D56">
            <v>0</v>
          </cell>
          <cell r="E56">
            <v>0</v>
          </cell>
          <cell r="F56">
            <v>0</v>
          </cell>
          <cell r="G56">
            <v>0</v>
          </cell>
          <cell r="H56">
            <v>0</v>
          </cell>
          <cell r="I56">
            <v>0</v>
          </cell>
          <cell r="J56">
            <v>0</v>
          </cell>
          <cell r="K56">
            <v>0</v>
          </cell>
          <cell r="L56" t="str">
            <v>Enter</v>
          </cell>
          <cell r="M56">
            <v>0</v>
          </cell>
          <cell r="N56" t="str">
            <v>Enter</v>
          </cell>
          <cell r="O56">
            <v>0</v>
          </cell>
        </row>
        <row r="60">
          <cell r="A60" t="str">
            <v>None</v>
          </cell>
          <cell r="B60"/>
          <cell r="C60"/>
          <cell r="D60"/>
          <cell r="E60"/>
          <cell r="F60"/>
          <cell r="G60"/>
          <cell r="H60"/>
          <cell r="I60"/>
          <cell r="J60"/>
          <cell r="K60"/>
          <cell r="L60"/>
          <cell r="M60">
            <v>1</v>
          </cell>
          <cell r="N60" t="str">
            <v>None</v>
          </cell>
          <cell r="O60">
            <v>0</v>
          </cell>
        </row>
        <row r="61">
          <cell r="A61" t="str">
            <v>Pelleted Lime</v>
          </cell>
          <cell r="B61"/>
          <cell r="C61"/>
          <cell r="D61"/>
          <cell r="E61"/>
          <cell r="F61">
            <v>0.03</v>
          </cell>
          <cell r="G61">
            <v>0.22</v>
          </cell>
          <cell r="H61"/>
          <cell r="I61"/>
          <cell r="J61"/>
          <cell r="K61">
            <v>1</v>
          </cell>
          <cell r="L61" t="str">
            <v>lbs</v>
          </cell>
          <cell r="M61">
            <v>2000</v>
          </cell>
          <cell r="N61" t="str">
            <v>Ton</v>
          </cell>
          <cell r="O61">
            <v>0</v>
          </cell>
        </row>
        <row r="62">
          <cell r="A62" t="str">
            <v>Sugar Beet Lime</v>
          </cell>
          <cell r="B62">
            <v>0.55000000000000004</v>
          </cell>
          <cell r="C62">
            <v>0.01</v>
          </cell>
          <cell r="D62">
            <v>3.5999999999999999E-3</v>
          </cell>
          <cell r="E62"/>
          <cell r="F62"/>
          <cell r="G62">
            <v>29</v>
          </cell>
          <cell r="H62"/>
          <cell r="I62"/>
          <cell r="J62"/>
          <cell r="K62">
            <v>1</v>
          </cell>
          <cell r="L62" t="str">
            <v>tons</v>
          </cell>
          <cell r="M62">
            <v>1</v>
          </cell>
          <cell r="N62" t="str">
            <v>Ton</v>
          </cell>
          <cell r="O62">
            <v>0</v>
          </cell>
        </row>
        <row r="63">
          <cell r="A63" t="str">
            <v>Dolometic</v>
          </cell>
          <cell r="B63"/>
          <cell r="C63"/>
          <cell r="D63"/>
          <cell r="E63"/>
          <cell r="F63">
            <v>11</v>
          </cell>
          <cell r="G63">
            <v>42</v>
          </cell>
          <cell r="H63"/>
          <cell r="I63"/>
          <cell r="J63"/>
          <cell r="K63">
            <v>1</v>
          </cell>
          <cell r="L63" t="str">
            <v>tons</v>
          </cell>
          <cell r="M63">
            <v>1</v>
          </cell>
          <cell r="N63" t="str">
            <v>Ton</v>
          </cell>
          <cell r="O63">
            <v>0</v>
          </cell>
        </row>
        <row r="64">
          <cell r="A64" t="str">
            <v>High Calcium</v>
          </cell>
          <cell r="B64"/>
          <cell r="C64"/>
          <cell r="D64"/>
          <cell r="E64"/>
          <cell r="F64"/>
          <cell r="G64">
            <v>80</v>
          </cell>
          <cell r="H64"/>
          <cell r="I64"/>
          <cell r="J64"/>
          <cell r="K64">
            <v>1</v>
          </cell>
          <cell r="L64" t="str">
            <v>tons</v>
          </cell>
          <cell r="M64">
            <v>1</v>
          </cell>
          <cell r="N64" t="str">
            <v>Ton</v>
          </cell>
          <cell r="O64">
            <v>0</v>
          </cell>
        </row>
        <row r="65">
          <cell r="A65" t="str">
            <v>Enter</v>
          </cell>
          <cell r="B65">
            <v>0</v>
          </cell>
          <cell r="C65">
            <v>0</v>
          </cell>
          <cell r="D65">
            <v>0</v>
          </cell>
          <cell r="E65">
            <v>0</v>
          </cell>
          <cell r="F65">
            <v>0</v>
          </cell>
          <cell r="G65">
            <v>0</v>
          </cell>
          <cell r="H65">
            <v>0</v>
          </cell>
          <cell r="I65">
            <v>0</v>
          </cell>
          <cell r="J65">
            <v>0</v>
          </cell>
          <cell r="K65">
            <v>0</v>
          </cell>
          <cell r="L65" t="str">
            <v>Enter</v>
          </cell>
          <cell r="M65">
            <v>0</v>
          </cell>
          <cell r="N65" t="str">
            <v>Enter</v>
          </cell>
          <cell r="O65">
            <v>0</v>
          </cell>
        </row>
        <row r="66">
          <cell r="A66" t="str">
            <v>Enter</v>
          </cell>
          <cell r="B66">
            <v>0</v>
          </cell>
          <cell r="C66">
            <v>0</v>
          </cell>
          <cell r="D66">
            <v>0</v>
          </cell>
          <cell r="E66">
            <v>0</v>
          </cell>
          <cell r="F66">
            <v>0</v>
          </cell>
          <cell r="G66">
            <v>0</v>
          </cell>
          <cell r="H66">
            <v>0</v>
          </cell>
          <cell r="I66">
            <v>0</v>
          </cell>
          <cell r="J66">
            <v>0</v>
          </cell>
          <cell r="K66">
            <v>0</v>
          </cell>
          <cell r="L66" t="str">
            <v>Enter</v>
          </cell>
          <cell r="M66">
            <v>0</v>
          </cell>
          <cell r="N66" t="str">
            <v>Enter</v>
          </cell>
          <cell r="O66">
            <v>0</v>
          </cell>
        </row>
        <row r="67">
          <cell r="A67" t="str">
            <v>Enter</v>
          </cell>
          <cell r="B67">
            <v>0</v>
          </cell>
          <cell r="C67">
            <v>0</v>
          </cell>
          <cell r="D67">
            <v>0</v>
          </cell>
          <cell r="E67">
            <v>0</v>
          </cell>
          <cell r="F67">
            <v>0</v>
          </cell>
          <cell r="G67">
            <v>0</v>
          </cell>
          <cell r="H67">
            <v>0</v>
          </cell>
          <cell r="I67">
            <v>0</v>
          </cell>
          <cell r="J67">
            <v>0</v>
          </cell>
          <cell r="K67">
            <v>0</v>
          </cell>
          <cell r="L67" t="str">
            <v>Enter</v>
          </cell>
          <cell r="M67">
            <v>0</v>
          </cell>
          <cell r="N67" t="str">
            <v>Enter</v>
          </cell>
          <cell r="O67">
            <v>0</v>
          </cell>
        </row>
        <row r="68">
          <cell r="A68" t="str">
            <v>Enter</v>
          </cell>
          <cell r="B68">
            <v>0</v>
          </cell>
          <cell r="C68">
            <v>0</v>
          </cell>
          <cell r="D68">
            <v>0</v>
          </cell>
          <cell r="E68">
            <v>0</v>
          </cell>
          <cell r="F68">
            <v>0</v>
          </cell>
          <cell r="G68">
            <v>0</v>
          </cell>
          <cell r="H68">
            <v>0</v>
          </cell>
          <cell r="I68">
            <v>0</v>
          </cell>
          <cell r="J68">
            <v>0</v>
          </cell>
          <cell r="K68">
            <v>0</v>
          </cell>
          <cell r="L68" t="str">
            <v>Enter</v>
          </cell>
          <cell r="M68">
            <v>0</v>
          </cell>
          <cell r="N68" t="str">
            <v>Enter</v>
          </cell>
          <cell r="O68">
            <v>0</v>
          </cell>
        </row>
        <row r="72">
          <cell r="A72" t="str">
            <v>None</v>
          </cell>
          <cell r="B72"/>
          <cell r="C72"/>
          <cell r="D72"/>
          <cell r="E72"/>
          <cell r="F72"/>
          <cell r="G72"/>
          <cell r="H72"/>
          <cell r="I72"/>
          <cell r="J72"/>
          <cell r="K72"/>
          <cell r="L72"/>
          <cell r="M72">
            <v>1</v>
          </cell>
          <cell r="N72" t="str">
            <v>None</v>
          </cell>
          <cell r="O72">
            <v>0</v>
          </cell>
        </row>
        <row r="73">
          <cell r="A73" t="str">
            <v>N-Serve</v>
          </cell>
          <cell r="B73"/>
          <cell r="C73"/>
          <cell r="D73"/>
          <cell r="E73"/>
          <cell r="F73"/>
          <cell r="G73"/>
          <cell r="H73"/>
          <cell r="I73"/>
          <cell r="J73"/>
          <cell r="K73">
            <v>1</v>
          </cell>
          <cell r="L73" t="str">
            <v>ozs</v>
          </cell>
          <cell r="M73">
            <v>128</v>
          </cell>
          <cell r="N73" t="str">
            <v>Gallons</v>
          </cell>
          <cell r="O73">
            <v>0</v>
          </cell>
        </row>
        <row r="74">
          <cell r="A74" t="str">
            <v>Instinct</v>
          </cell>
          <cell r="B74"/>
          <cell r="C74"/>
          <cell r="D74"/>
          <cell r="E74"/>
          <cell r="F74"/>
          <cell r="G74"/>
          <cell r="H74"/>
          <cell r="I74"/>
          <cell r="J74"/>
          <cell r="K74">
            <v>1</v>
          </cell>
          <cell r="L74" t="str">
            <v>ozs</v>
          </cell>
          <cell r="M74">
            <v>128</v>
          </cell>
          <cell r="N74" t="str">
            <v>Gallons</v>
          </cell>
          <cell r="O74">
            <v>0</v>
          </cell>
        </row>
        <row r="75">
          <cell r="A75" t="str">
            <v>Factor</v>
          </cell>
          <cell r="B75"/>
          <cell r="C75"/>
          <cell r="D75"/>
          <cell r="E75"/>
          <cell r="F75"/>
          <cell r="G75"/>
          <cell r="H75"/>
          <cell r="I75"/>
          <cell r="J75"/>
          <cell r="K75">
            <v>1</v>
          </cell>
          <cell r="L75" t="str">
            <v>qt/ton</v>
          </cell>
          <cell r="M75">
            <v>4</v>
          </cell>
          <cell r="N75" t="str">
            <v>Gallons</v>
          </cell>
          <cell r="O75">
            <v>0</v>
          </cell>
        </row>
        <row r="76">
          <cell r="A76" t="str">
            <v>Nutrisphere</v>
          </cell>
          <cell r="B76"/>
          <cell r="C76"/>
          <cell r="D76"/>
          <cell r="E76"/>
          <cell r="F76"/>
          <cell r="G76"/>
          <cell r="H76"/>
          <cell r="I76"/>
          <cell r="J76"/>
          <cell r="K76">
            <v>1</v>
          </cell>
          <cell r="L76" t="str">
            <v>qt/ton</v>
          </cell>
          <cell r="M76">
            <v>4</v>
          </cell>
          <cell r="N76" t="str">
            <v>Gallons</v>
          </cell>
          <cell r="O76">
            <v>0</v>
          </cell>
        </row>
        <row r="77">
          <cell r="A77" t="str">
            <v>Agrotain</v>
          </cell>
          <cell r="B77"/>
          <cell r="C77"/>
          <cell r="D77"/>
          <cell r="E77"/>
          <cell r="F77"/>
          <cell r="G77"/>
          <cell r="H77"/>
          <cell r="I77"/>
          <cell r="J77"/>
          <cell r="K77">
            <v>1</v>
          </cell>
          <cell r="L77" t="str">
            <v>qt/ton</v>
          </cell>
          <cell r="M77">
            <v>4</v>
          </cell>
          <cell r="N77" t="str">
            <v>Gallons</v>
          </cell>
          <cell r="O77">
            <v>0</v>
          </cell>
        </row>
        <row r="78">
          <cell r="A78" t="str">
            <v>Enter</v>
          </cell>
          <cell r="B78"/>
          <cell r="C78"/>
          <cell r="D78"/>
          <cell r="E78"/>
          <cell r="F78"/>
          <cell r="G78"/>
          <cell r="H78"/>
          <cell r="I78"/>
          <cell r="J78"/>
          <cell r="K78">
            <v>0</v>
          </cell>
          <cell r="L78" t="str">
            <v>Enter</v>
          </cell>
          <cell r="M78">
            <v>0</v>
          </cell>
          <cell r="N78" t="str">
            <v>Enter</v>
          </cell>
          <cell r="O78">
            <v>0</v>
          </cell>
        </row>
        <row r="79">
          <cell r="A79" t="str">
            <v>Enter</v>
          </cell>
          <cell r="B79"/>
          <cell r="C79"/>
          <cell r="D79"/>
          <cell r="E79"/>
          <cell r="F79"/>
          <cell r="G79"/>
          <cell r="H79"/>
          <cell r="I79"/>
          <cell r="J79"/>
          <cell r="K79">
            <v>0</v>
          </cell>
          <cell r="L79" t="str">
            <v>Enter</v>
          </cell>
          <cell r="M79">
            <v>0</v>
          </cell>
          <cell r="N79" t="str">
            <v>Enter</v>
          </cell>
          <cell r="O79">
            <v>0</v>
          </cell>
        </row>
        <row r="80">
          <cell r="A80" t="str">
            <v>Enter</v>
          </cell>
          <cell r="B80"/>
          <cell r="C80"/>
          <cell r="D80"/>
          <cell r="E80"/>
          <cell r="F80"/>
          <cell r="G80"/>
          <cell r="H80"/>
          <cell r="I80"/>
          <cell r="J80"/>
          <cell r="K80">
            <v>0</v>
          </cell>
          <cell r="L80" t="str">
            <v>Enter</v>
          </cell>
          <cell r="M80">
            <v>0</v>
          </cell>
          <cell r="N80" t="str">
            <v>Enter</v>
          </cell>
          <cell r="O80">
            <v>0</v>
          </cell>
        </row>
        <row r="81">
          <cell r="A81" t="str">
            <v>Enter</v>
          </cell>
          <cell r="B81"/>
          <cell r="C81"/>
          <cell r="D81"/>
          <cell r="E81"/>
          <cell r="F81"/>
          <cell r="G81"/>
          <cell r="H81"/>
          <cell r="I81"/>
          <cell r="J81"/>
          <cell r="K81">
            <v>0</v>
          </cell>
          <cell r="L81" t="str">
            <v>Enter</v>
          </cell>
          <cell r="M81">
            <v>0</v>
          </cell>
          <cell r="N81" t="str">
            <v>Enter</v>
          </cell>
          <cell r="O81">
            <v>0</v>
          </cell>
        </row>
      </sheetData>
      <sheetData sheetId="6">
        <row r="27">
          <cell r="D27">
            <v>0.2</v>
          </cell>
        </row>
      </sheetData>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ofit Loss"/>
      <sheetName val="Operational"/>
      <sheetName val="Seed &amp; Chem"/>
      <sheetName val="Starter Fertilizer"/>
      <sheetName val="Fertilizer"/>
      <sheetName val="Plant Health"/>
      <sheetName val="Land"/>
      <sheetName val="Loans"/>
      <sheetName val="Fertilizer Master List"/>
      <sheetName val="Chemical Master List"/>
      <sheetName val="Product Pricing"/>
      <sheetName val="Chemical Rate Chart"/>
      <sheetName val="Grain Handling"/>
    </sheetNames>
    <sheetDataSet>
      <sheetData sheetId="0" refreshError="1"/>
      <sheetData sheetId="1">
        <row r="12">
          <cell r="F12">
            <v>145</v>
          </cell>
        </row>
      </sheetData>
      <sheetData sheetId="2"/>
      <sheetData sheetId="3"/>
      <sheetData sheetId="4"/>
      <sheetData sheetId="5"/>
      <sheetData sheetId="6"/>
      <sheetData sheetId="7"/>
      <sheetData sheetId="8"/>
      <sheetData sheetId="9">
        <row r="3">
          <cell r="A3" t="str">
            <v>None</v>
          </cell>
        </row>
      </sheetData>
      <sheetData sheetId="10">
        <row r="2">
          <cell r="A2" t="str">
            <v>None</v>
          </cell>
        </row>
      </sheetData>
      <sheetData sheetId="11">
        <row r="3">
          <cell r="M3">
            <v>7.5</v>
          </cell>
        </row>
      </sheetData>
      <sheetData sheetId="12" refreshError="1"/>
      <sheetData sheetId="13">
        <row r="51">
          <cell r="C51">
            <v>0.3</v>
          </cell>
        </row>
        <row r="52">
          <cell r="C52">
            <v>0.28999999999999998</v>
          </cell>
        </row>
        <row r="53">
          <cell r="C53">
            <v>0.28000000000000003</v>
          </cell>
        </row>
        <row r="54">
          <cell r="C54">
            <v>0.27</v>
          </cell>
        </row>
        <row r="55">
          <cell r="C55">
            <v>0.26</v>
          </cell>
        </row>
        <row r="56">
          <cell r="C56">
            <v>0.25</v>
          </cell>
        </row>
        <row r="57">
          <cell r="C57">
            <v>0.24</v>
          </cell>
        </row>
        <row r="58">
          <cell r="C58">
            <v>0.23</v>
          </cell>
        </row>
        <row r="59">
          <cell r="C59">
            <v>0.22</v>
          </cell>
        </row>
        <row r="60">
          <cell r="C60">
            <v>0.21</v>
          </cell>
        </row>
        <row r="61">
          <cell r="C61">
            <v>0.2</v>
          </cell>
        </row>
        <row r="62">
          <cell r="C62">
            <v>0.19</v>
          </cell>
        </row>
        <row r="63">
          <cell r="C63">
            <v>0.18</v>
          </cell>
        </row>
        <row r="64">
          <cell r="C64">
            <v>0.17</v>
          </cell>
        </row>
        <row r="65">
          <cell r="C65">
            <v>0.16</v>
          </cell>
        </row>
        <row r="66">
          <cell r="C66">
            <v>0.15</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irs.gov/pub/irs-pdf/f1040sf.pdf" TargetMode="External"/><Relationship Id="rId2" Type="http://schemas.openxmlformats.org/officeDocument/2006/relationships/hyperlink" Target="https://finpack.umn.edu/" TargetMode="External"/><Relationship Id="rId1" Type="http://schemas.openxmlformats.org/officeDocument/2006/relationships/hyperlink" Target="https://www.extension.iastate.edu/agdm/wholefarm/html/c3-25.htm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ffm.umn.edu/wp-content/uploads/2019/02/FarmFinanceScorecard.pdf"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83E5B-EC3B-44F1-9873-293DA088DD07}">
  <sheetPr>
    <pageSetUpPr fitToPage="1"/>
  </sheetPr>
  <dimension ref="B1:R42"/>
  <sheetViews>
    <sheetView tabSelected="1" zoomScale="80" zoomScaleNormal="80" workbookViewId="0">
      <selection activeCell="U20" sqref="U20"/>
    </sheetView>
  </sheetViews>
  <sheetFormatPr defaultColWidth="8.85546875" defaultRowHeight="15"/>
  <cols>
    <col min="3" max="3" width="33.42578125" bestFit="1" customWidth="1"/>
    <col min="4" max="4" width="1.5703125" customWidth="1"/>
    <col min="18" max="18" width="32.7109375" customWidth="1"/>
  </cols>
  <sheetData>
    <row r="1" spans="2:18" ht="15" customHeight="1">
      <c r="B1" s="155" t="s">
        <v>200</v>
      </c>
      <c r="C1" s="156"/>
      <c r="D1" s="156"/>
      <c r="E1" s="156"/>
      <c r="F1" s="156"/>
      <c r="G1" s="156"/>
      <c r="H1" s="156"/>
      <c r="I1" s="156"/>
      <c r="J1" s="156"/>
      <c r="K1" s="156"/>
      <c r="L1" s="156"/>
      <c r="M1" s="156"/>
      <c r="N1" s="156"/>
      <c r="O1" s="156"/>
      <c r="P1" s="156"/>
      <c r="Q1" s="156"/>
      <c r="R1" s="157"/>
    </row>
    <row r="2" spans="2:18" ht="15" customHeight="1">
      <c r="B2" s="158"/>
      <c r="C2" s="159"/>
      <c r="D2" s="159"/>
      <c r="E2" s="159"/>
      <c r="F2" s="159"/>
      <c r="G2" s="159"/>
      <c r="H2" s="159"/>
      <c r="I2" s="159"/>
      <c r="J2" s="159"/>
      <c r="K2" s="159"/>
      <c r="L2" s="159"/>
      <c r="M2" s="159"/>
      <c r="N2" s="159"/>
      <c r="O2" s="159"/>
      <c r="P2" s="159"/>
      <c r="Q2" s="159"/>
      <c r="R2" s="160"/>
    </row>
    <row r="3" spans="2:18" ht="15" customHeight="1">
      <c r="B3" s="158"/>
      <c r="C3" s="159"/>
      <c r="D3" s="159"/>
      <c r="E3" s="159"/>
      <c r="F3" s="159"/>
      <c r="G3" s="159"/>
      <c r="H3" s="159"/>
      <c r="I3" s="159"/>
      <c r="J3" s="159"/>
      <c r="K3" s="159"/>
      <c r="L3" s="159"/>
      <c r="M3" s="159"/>
      <c r="N3" s="159"/>
      <c r="O3" s="159"/>
      <c r="P3" s="159"/>
      <c r="Q3" s="159"/>
      <c r="R3" s="160"/>
    </row>
    <row r="4" spans="2:18" ht="15.75">
      <c r="B4" s="161" t="s">
        <v>38</v>
      </c>
      <c r="C4" s="162"/>
      <c r="D4" s="162"/>
      <c r="E4" s="162"/>
      <c r="F4" s="162"/>
      <c r="G4" s="162"/>
      <c r="H4" s="162"/>
      <c r="I4" s="162"/>
      <c r="J4" s="162"/>
      <c r="K4" s="162"/>
      <c r="L4" s="162"/>
      <c r="M4" s="162"/>
      <c r="N4" s="162"/>
      <c r="O4" s="162"/>
      <c r="P4" s="162"/>
      <c r="Q4" s="162"/>
      <c r="R4" s="163"/>
    </row>
    <row r="5" spans="2:18" ht="15.75">
      <c r="B5" s="161" t="s">
        <v>37</v>
      </c>
      <c r="C5" s="162"/>
      <c r="D5" s="162"/>
      <c r="E5" s="162"/>
      <c r="F5" s="162"/>
      <c r="G5" s="162"/>
      <c r="H5" s="162"/>
      <c r="I5" s="162"/>
      <c r="J5" s="162"/>
      <c r="K5" s="162"/>
      <c r="L5" s="162"/>
      <c r="M5" s="162"/>
      <c r="N5" s="162"/>
      <c r="O5" s="162"/>
      <c r="P5" s="162"/>
      <c r="Q5" s="162"/>
      <c r="R5" s="163"/>
    </row>
    <row r="6" spans="2:18" ht="15.75">
      <c r="B6" s="161" t="s">
        <v>76</v>
      </c>
      <c r="C6" s="162"/>
      <c r="D6" s="162"/>
      <c r="E6" s="162"/>
      <c r="F6" s="162"/>
      <c r="G6" s="162"/>
      <c r="H6" s="162"/>
      <c r="I6" s="162"/>
      <c r="J6" s="162"/>
      <c r="K6" s="162"/>
      <c r="L6" s="162"/>
      <c r="M6" s="162"/>
      <c r="N6" s="162"/>
      <c r="O6" s="162"/>
      <c r="P6" s="162"/>
      <c r="Q6" s="162"/>
      <c r="R6" s="163"/>
    </row>
    <row r="7" spans="2:18" ht="15.75">
      <c r="B7" s="161" t="s">
        <v>58</v>
      </c>
      <c r="C7" s="162"/>
      <c r="D7" s="162"/>
      <c r="E7" s="162"/>
      <c r="F7" s="162"/>
      <c r="G7" s="162"/>
      <c r="H7" s="162"/>
      <c r="I7" s="162"/>
      <c r="J7" s="162"/>
      <c r="K7" s="162"/>
      <c r="L7" s="162"/>
      <c r="M7" s="162"/>
      <c r="N7" s="162"/>
      <c r="O7" s="162"/>
      <c r="P7" s="162"/>
      <c r="Q7" s="162"/>
      <c r="R7" s="163"/>
    </row>
    <row r="8" spans="2:18" ht="16.5" customHeight="1" thickBot="1">
      <c r="B8" s="49"/>
      <c r="C8" s="50"/>
      <c r="D8" s="50"/>
      <c r="E8" s="50"/>
      <c r="F8" s="50"/>
      <c r="G8" s="50"/>
      <c r="H8" s="50"/>
      <c r="I8" s="50"/>
      <c r="J8" s="50"/>
      <c r="K8" s="50"/>
      <c r="L8" s="50"/>
      <c r="M8" s="50"/>
      <c r="N8" s="50"/>
      <c r="O8" s="50"/>
      <c r="P8" s="50"/>
      <c r="Q8" s="50"/>
      <c r="R8" s="51"/>
    </row>
    <row r="9" spans="2:18" ht="16.5" customHeight="1">
      <c r="B9" s="26"/>
      <c r="C9" s="27"/>
      <c r="D9" s="27"/>
      <c r="E9" s="27"/>
      <c r="F9" s="27"/>
      <c r="G9" s="27"/>
      <c r="H9" s="27"/>
      <c r="I9" s="27"/>
      <c r="J9" s="27"/>
      <c r="K9" s="27"/>
      <c r="L9" s="28"/>
      <c r="M9" s="28"/>
      <c r="N9" s="28"/>
      <c r="O9" s="28"/>
      <c r="P9" s="28"/>
      <c r="Q9" s="28"/>
      <c r="R9" s="29"/>
    </row>
    <row r="10" spans="2:18" ht="20.100000000000001" customHeight="1">
      <c r="B10" s="30" t="s">
        <v>29</v>
      </c>
      <c r="C10" s="31" t="s">
        <v>201</v>
      </c>
      <c r="D10" s="31"/>
      <c r="E10" s="31"/>
      <c r="F10" s="31"/>
      <c r="G10" s="31"/>
      <c r="H10" s="31"/>
      <c r="I10" s="31"/>
      <c r="J10" s="31"/>
      <c r="K10" s="31"/>
      <c r="L10" s="32"/>
      <c r="M10" s="32"/>
      <c r="N10" s="32"/>
      <c r="O10" s="32"/>
      <c r="P10" s="32"/>
      <c r="Q10" s="32"/>
      <c r="R10" s="33"/>
    </row>
    <row r="11" spans="2:18" ht="20.100000000000001" customHeight="1">
      <c r="B11" s="26"/>
      <c r="C11" s="27" t="s">
        <v>30</v>
      </c>
      <c r="D11" s="27"/>
      <c r="E11" s="27"/>
      <c r="F11" s="27"/>
      <c r="G11" s="27"/>
      <c r="H11" s="27"/>
      <c r="I11" s="27"/>
      <c r="J11" s="27"/>
      <c r="K11" s="27"/>
      <c r="L11" s="28"/>
      <c r="M11" s="28"/>
      <c r="N11" s="28"/>
      <c r="O11" s="28"/>
      <c r="P11" s="28"/>
      <c r="Q11" s="28"/>
      <c r="R11" s="29"/>
    </row>
    <row r="12" spans="2:18" ht="20.100000000000001" customHeight="1" thickBot="1">
      <c r="B12" s="26"/>
      <c r="C12" s="164"/>
      <c r="D12" s="164"/>
      <c r="E12" s="164"/>
      <c r="F12" s="164"/>
      <c r="G12" s="164"/>
      <c r="H12" s="164"/>
      <c r="I12" s="164"/>
      <c r="J12" s="164"/>
      <c r="K12" s="164"/>
      <c r="L12" s="164"/>
      <c r="M12" s="164"/>
      <c r="N12" s="164"/>
      <c r="O12" s="164"/>
      <c r="P12" s="164"/>
      <c r="Q12" s="164"/>
      <c r="R12" s="165"/>
    </row>
    <row r="13" spans="2:18" ht="20.100000000000001" customHeight="1">
      <c r="B13" s="26"/>
      <c r="C13" s="22" t="s">
        <v>202</v>
      </c>
      <c r="D13" s="23" t="s">
        <v>54</v>
      </c>
      <c r="E13" s="166" t="s">
        <v>209</v>
      </c>
      <c r="F13" s="166"/>
      <c r="G13" s="166"/>
      <c r="H13" s="166"/>
      <c r="I13" s="166"/>
      <c r="J13" s="166"/>
      <c r="K13" s="166"/>
      <c r="L13" s="166"/>
      <c r="M13" s="166"/>
      <c r="N13" s="166"/>
      <c r="O13" s="166"/>
      <c r="P13" s="166"/>
      <c r="Q13" s="166"/>
      <c r="R13" s="167"/>
    </row>
    <row r="14" spans="2:18" ht="20.100000000000001" customHeight="1" thickBot="1">
      <c r="B14" s="26"/>
      <c r="C14" s="20"/>
      <c r="D14" s="21"/>
      <c r="E14" s="168" t="s">
        <v>203</v>
      </c>
      <c r="F14" s="168"/>
      <c r="G14" s="168"/>
      <c r="H14" s="168"/>
      <c r="I14" s="168"/>
      <c r="J14" s="168"/>
      <c r="K14" s="168"/>
      <c r="L14" s="168"/>
      <c r="M14" s="168"/>
      <c r="N14" s="168"/>
      <c r="O14" s="168"/>
      <c r="P14" s="168"/>
      <c r="Q14" s="168"/>
      <c r="R14" s="169"/>
    </row>
    <row r="15" spans="2:18" ht="20.100000000000001" customHeight="1">
      <c r="B15" s="26"/>
      <c r="C15" s="170" t="s">
        <v>204</v>
      </c>
      <c r="D15" s="18" t="s">
        <v>54</v>
      </c>
      <c r="E15" s="172" t="s">
        <v>208</v>
      </c>
      <c r="F15" s="172"/>
      <c r="G15" s="172"/>
      <c r="H15" s="172"/>
      <c r="I15" s="172"/>
      <c r="J15" s="172"/>
      <c r="K15" s="172"/>
      <c r="L15" s="172"/>
      <c r="M15" s="172"/>
      <c r="N15" s="172"/>
      <c r="O15" s="172"/>
      <c r="P15" s="172"/>
      <c r="Q15" s="172"/>
      <c r="R15" s="173"/>
    </row>
    <row r="16" spans="2:18" ht="20.100000000000001" customHeight="1">
      <c r="B16" s="26"/>
      <c r="C16" s="171"/>
      <c r="D16" s="19" t="s">
        <v>54</v>
      </c>
      <c r="E16" s="172" t="s">
        <v>221</v>
      </c>
      <c r="F16" s="172"/>
      <c r="G16" s="172"/>
      <c r="H16" s="172"/>
      <c r="I16" s="172"/>
      <c r="J16" s="172"/>
      <c r="K16" s="172"/>
      <c r="L16" s="172"/>
      <c r="M16" s="172"/>
      <c r="N16" s="172"/>
      <c r="O16" s="172"/>
      <c r="P16" s="172"/>
      <c r="Q16" s="172"/>
      <c r="R16" s="173"/>
    </row>
    <row r="17" spans="2:18" ht="20.100000000000001" customHeight="1">
      <c r="B17" s="26"/>
      <c r="C17" s="171"/>
      <c r="D17" s="19" t="s">
        <v>54</v>
      </c>
      <c r="E17" s="172" t="s">
        <v>205</v>
      </c>
      <c r="F17" s="172"/>
      <c r="G17" s="172"/>
      <c r="H17" s="172"/>
      <c r="I17" s="172"/>
      <c r="J17" s="172"/>
      <c r="K17" s="172"/>
      <c r="L17" s="172"/>
      <c r="M17" s="172"/>
      <c r="N17" s="172"/>
      <c r="O17" s="172"/>
      <c r="P17" s="172"/>
      <c r="Q17" s="172"/>
      <c r="R17" s="173"/>
    </row>
    <row r="18" spans="2:18" ht="20.100000000000001" customHeight="1">
      <c r="B18" s="26"/>
      <c r="C18" s="171"/>
      <c r="D18" s="19"/>
      <c r="E18" s="174" t="s">
        <v>212</v>
      </c>
      <c r="F18" s="175"/>
      <c r="G18" s="175"/>
      <c r="H18" s="175"/>
      <c r="I18" s="175"/>
      <c r="J18" s="175"/>
      <c r="K18" s="175"/>
      <c r="L18" s="175"/>
      <c r="M18" s="175"/>
      <c r="N18" s="175"/>
      <c r="O18" s="175"/>
      <c r="P18" s="175"/>
      <c r="Q18" s="175"/>
      <c r="R18" s="176"/>
    </row>
    <row r="19" spans="2:18" ht="20.100000000000001" customHeight="1">
      <c r="B19" s="26"/>
      <c r="C19" s="171"/>
      <c r="D19" s="19"/>
      <c r="E19" s="174" t="s">
        <v>213</v>
      </c>
      <c r="F19" s="175"/>
      <c r="G19" s="175"/>
      <c r="H19" s="175"/>
      <c r="I19" s="175"/>
      <c r="J19" s="175"/>
      <c r="K19" s="175"/>
      <c r="L19" s="175"/>
      <c r="M19" s="175"/>
      <c r="N19" s="175"/>
      <c r="O19" s="175"/>
      <c r="P19" s="175"/>
      <c r="Q19" s="175"/>
      <c r="R19" s="176"/>
    </row>
    <row r="20" spans="2:18" ht="20.100000000000001" customHeight="1">
      <c r="B20" s="26"/>
      <c r="C20" s="171"/>
      <c r="D20" s="19"/>
      <c r="E20" s="174" t="s">
        <v>214</v>
      </c>
      <c r="F20" s="175"/>
      <c r="G20" s="175"/>
      <c r="H20" s="175"/>
      <c r="I20" s="175"/>
      <c r="J20" s="175"/>
      <c r="K20" s="175"/>
      <c r="L20" s="175"/>
      <c r="M20" s="175"/>
      <c r="N20" s="175"/>
      <c r="O20" s="175"/>
      <c r="P20" s="175"/>
      <c r="Q20" s="175"/>
      <c r="R20" s="176"/>
    </row>
    <row r="21" spans="2:18" ht="20.100000000000001" customHeight="1">
      <c r="B21" s="26"/>
      <c r="C21" s="171"/>
      <c r="D21" s="19"/>
      <c r="E21" s="174" t="s">
        <v>215</v>
      </c>
      <c r="F21" s="175"/>
      <c r="G21" s="175"/>
      <c r="H21" s="175"/>
      <c r="I21" s="175"/>
      <c r="J21" s="175"/>
      <c r="K21" s="175"/>
      <c r="L21" s="175"/>
      <c r="M21" s="175"/>
      <c r="N21" s="175"/>
      <c r="O21" s="175"/>
      <c r="P21" s="175"/>
      <c r="Q21" s="175"/>
      <c r="R21" s="176"/>
    </row>
    <row r="22" spans="2:18" ht="20.100000000000001" customHeight="1">
      <c r="B22" s="26"/>
      <c r="C22" s="171"/>
      <c r="D22" s="19"/>
      <c r="E22" s="174" t="s">
        <v>216</v>
      </c>
      <c r="F22" s="175"/>
      <c r="G22" s="175"/>
      <c r="H22" s="175"/>
      <c r="I22" s="175"/>
      <c r="J22" s="175"/>
      <c r="K22" s="175"/>
      <c r="L22" s="175"/>
      <c r="M22" s="175"/>
      <c r="N22" s="175"/>
      <c r="O22" s="175"/>
      <c r="P22" s="175"/>
      <c r="Q22" s="175"/>
      <c r="R22" s="176"/>
    </row>
    <row r="23" spans="2:18" ht="20.100000000000001" customHeight="1">
      <c r="B23" s="26"/>
      <c r="C23" s="171"/>
      <c r="D23" s="19" t="s">
        <v>54</v>
      </c>
      <c r="E23" s="172" t="s">
        <v>206</v>
      </c>
      <c r="F23" s="172"/>
      <c r="G23" s="172"/>
      <c r="H23" s="172"/>
      <c r="I23" s="172"/>
      <c r="J23" s="172"/>
      <c r="K23" s="172"/>
      <c r="L23" s="172"/>
      <c r="M23" s="172"/>
      <c r="N23" s="172"/>
      <c r="O23" s="172"/>
      <c r="P23" s="172"/>
      <c r="Q23" s="172"/>
      <c r="R23" s="173"/>
    </row>
    <row r="24" spans="2:18" ht="20.100000000000001" customHeight="1">
      <c r="B24" s="26"/>
      <c r="C24" s="171"/>
      <c r="D24" s="19"/>
      <c r="E24" s="174" t="s">
        <v>217</v>
      </c>
      <c r="F24" s="175"/>
      <c r="G24" s="175"/>
      <c r="H24" s="175"/>
      <c r="I24" s="175"/>
      <c r="J24" s="175"/>
      <c r="K24" s="175"/>
      <c r="L24" s="175"/>
      <c r="M24" s="175"/>
      <c r="N24" s="175"/>
      <c r="O24" s="175"/>
      <c r="P24" s="175"/>
      <c r="Q24" s="175"/>
      <c r="R24" s="176"/>
    </row>
    <row r="25" spans="2:18" ht="20.100000000000001" customHeight="1">
      <c r="B25" s="26"/>
      <c r="C25" s="171"/>
      <c r="D25" s="19"/>
      <c r="E25" s="174" t="s">
        <v>211</v>
      </c>
      <c r="F25" s="175"/>
      <c r="G25" s="175"/>
      <c r="H25" s="175"/>
      <c r="I25" s="175"/>
      <c r="J25" s="175"/>
      <c r="K25" s="175"/>
      <c r="L25" s="175"/>
      <c r="M25" s="175"/>
      <c r="N25" s="175"/>
      <c r="O25" s="175"/>
      <c r="P25" s="175"/>
      <c r="Q25" s="175"/>
      <c r="R25" s="176"/>
    </row>
    <row r="26" spans="2:18" ht="20.100000000000001" customHeight="1" thickBot="1">
      <c r="B26" s="26"/>
      <c r="C26" s="171"/>
      <c r="D26" s="19"/>
      <c r="E26" s="174" t="s">
        <v>218</v>
      </c>
      <c r="F26" s="175"/>
      <c r="G26" s="175"/>
      <c r="H26" s="175"/>
      <c r="I26" s="175"/>
      <c r="J26" s="175"/>
      <c r="K26" s="175"/>
      <c r="L26" s="175"/>
      <c r="M26" s="175"/>
      <c r="N26" s="175"/>
      <c r="O26" s="175"/>
      <c r="P26" s="175"/>
      <c r="Q26" s="175"/>
      <c r="R26" s="176"/>
    </row>
    <row r="27" spans="2:18" ht="20.100000000000001" customHeight="1">
      <c r="B27" s="26"/>
      <c r="C27" s="22" t="s">
        <v>255</v>
      </c>
      <c r="D27" s="23" t="s">
        <v>54</v>
      </c>
      <c r="E27" s="166" t="s">
        <v>256</v>
      </c>
      <c r="F27" s="166"/>
      <c r="G27" s="166"/>
      <c r="H27" s="166"/>
      <c r="I27" s="166"/>
      <c r="J27" s="166"/>
      <c r="K27" s="166"/>
      <c r="L27" s="166"/>
      <c r="M27" s="166"/>
      <c r="N27" s="166"/>
      <c r="O27" s="166"/>
      <c r="P27" s="166"/>
      <c r="Q27" s="166"/>
      <c r="R27" s="167"/>
    </row>
    <row r="28" spans="2:18" ht="20.100000000000001" customHeight="1" thickBot="1">
      <c r="B28" s="26"/>
      <c r="C28" s="20"/>
      <c r="D28" s="21"/>
      <c r="E28" s="168" t="s">
        <v>257</v>
      </c>
      <c r="F28" s="168"/>
      <c r="G28" s="168"/>
      <c r="H28" s="168"/>
      <c r="I28" s="168"/>
      <c r="J28" s="168"/>
      <c r="K28" s="168"/>
      <c r="L28" s="168"/>
      <c r="M28" s="168"/>
      <c r="N28" s="168"/>
      <c r="O28" s="168"/>
      <c r="P28" s="168"/>
      <c r="Q28" s="168"/>
      <c r="R28" s="169"/>
    </row>
    <row r="29" spans="2:18" ht="20.100000000000001" customHeight="1">
      <c r="B29" s="26"/>
      <c r="C29" s="170" t="s">
        <v>55</v>
      </c>
      <c r="D29" s="24" t="s">
        <v>54</v>
      </c>
      <c r="E29" s="166" t="s">
        <v>207</v>
      </c>
      <c r="F29" s="166"/>
      <c r="G29" s="166"/>
      <c r="H29" s="166"/>
      <c r="I29" s="166"/>
      <c r="J29" s="166"/>
      <c r="K29" s="166"/>
      <c r="L29" s="166"/>
      <c r="M29" s="166"/>
      <c r="N29" s="166"/>
      <c r="O29" s="166"/>
      <c r="P29" s="166"/>
      <c r="Q29" s="166"/>
      <c r="R29" s="167"/>
    </row>
    <row r="30" spans="2:18" ht="20.100000000000001" customHeight="1">
      <c r="B30" s="26"/>
      <c r="C30" s="171"/>
      <c r="D30" s="143"/>
      <c r="E30" s="174" t="s">
        <v>223</v>
      </c>
      <c r="F30" s="175"/>
      <c r="G30" s="175"/>
      <c r="H30" s="175"/>
      <c r="I30" s="175"/>
      <c r="J30" s="175"/>
      <c r="K30" s="175"/>
      <c r="L30" s="175"/>
      <c r="M30" s="175"/>
      <c r="N30" s="175"/>
      <c r="O30" s="175"/>
      <c r="P30" s="175"/>
      <c r="Q30" s="175"/>
      <c r="R30" s="176"/>
    </row>
    <row r="31" spans="2:18" ht="20.100000000000001" customHeight="1">
      <c r="B31" s="26"/>
      <c r="C31" s="171"/>
      <c r="D31" s="143"/>
      <c r="E31" s="174" t="s">
        <v>210</v>
      </c>
      <c r="F31" s="175"/>
      <c r="G31" s="175"/>
      <c r="H31" s="175"/>
      <c r="I31" s="175"/>
      <c r="J31" s="175"/>
      <c r="K31" s="175"/>
      <c r="L31" s="175"/>
      <c r="M31" s="175"/>
      <c r="N31" s="175"/>
      <c r="O31" s="175"/>
      <c r="P31" s="175"/>
      <c r="Q31" s="175"/>
      <c r="R31" s="176"/>
    </row>
    <row r="32" spans="2:18" ht="20.100000000000001" customHeight="1">
      <c r="B32" s="26"/>
      <c r="C32" s="171"/>
      <c r="D32" s="143"/>
      <c r="E32" s="174" t="s">
        <v>219</v>
      </c>
      <c r="F32" s="175"/>
      <c r="G32" s="175"/>
      <c r="H32" s="175"/>
      <c r="I32" s="175"/>
      <c r="J32" s="175"/>
      <c r="K32" s="175"/>
      <c r="L32" s="175"/>
      <c r="M32" s="175"/>
      <c r="N32" s="175"/>
      <c r="O32" s="175"/>
      <c r="P32" s="175"/>
      <c r="Q32" s="175"/>
      <c r="R32" s="176"/>
    </row>
    <row r="33" spans="2:18" ht="20.100000000000001" customHeight="1" thickBot="1">
      <c r="B33" s="26"/>
      <c r="C33" s="177"/>
      <c r="D33" s="25"/>
      <c r="E33" s="178" t="s">
        <v>220</v>
      </c>
      <c r="F33" s="179"/>
      <c r="G33" s="179"/>
      <c r="H33" s="179"/>
      <c r="I33" s="179"/>
      <c r="J33" s="179"/>
      <c r="K33" s="179"/>
      <c r="L33" s="179"/>
      <c r="M33" s="179"/>
      <c r="N33" s="179"/>
      <c r="O33" s="179"/>
      <c r="P33" s="179"/>
      <c r="Q33" s="179"/>
      <c r="R33" s="180"/>
    </row>
    <row r="34" spans="2:18" ht="15.75">
      <c r="B34" s="26"/>
      <c r="C34" s="34"/>
      <c r="D34" s="34"/>
      <c r="E34" s="38"/>
      <c r="F34" s="38"/>
      <c r="G34" s="38"/>
      <c r="H34" s="38"/>
      <c r="I34" s="38"/>
      <c r="J34" s="38"/>
      <c r="K34" s="38"/>
      <c r="L34" s="38"/>
      <c r="M34" s="38"/>
      <c r="N34" s="38"/>
      <c r="O34" s="38"/>
      <c r="P34" s="38"/>
      <c r="Q34" s="38"/>
      <c r="R34" s="39"/>
    </row>
    <row r="35" spans="2:18" ht="15.75">
      <c r="B35" s="30" t="s">
        <v>31</v>
      </c>
      <c r="C35" s="31" t="s">
        <v>36</v>
      </c>
      <c r="D35" s="27"/>
      <c r="E35" s="27"/>
      <c r="F35" s="27"/>
      <c r="G35" s="27"/>
      <c r="H35" s="27"/>
      <c r="I35" s="27"/>
      <c r="J35" s="27"/>
      <c r="K35" s="27"/>
      <c r="L35" s="28"/>
      <c r="M35" s="28"/>
      <c r="N35" s="28"/>
      <c r="O35" s="28"/>
      <c r="P35" s="28"/>
      <c r="Q35" s="28"/>
      <c r="R35" s="29"/>
    </row>
    <row r="36" spans="2:18" ht="15.75">
      <c r="B36" s="26"/>
      <c r="C36" s="27"/>
      <c r="D36" s="27"/>
      <c r="E36" s="27"/>
      <c r="F36" s="27"/>
      <c r="G36" s="27"/>
      <c r="H36" s="27"/>
      <c r="I36" s="27"/>
      <c r="J36" s="27"/>
      <c r="K36" s="27"/>
      <c r="L36" s="28"/>
      <c r="M36" s="28"/>
      <c r="N36" s="28"/>
      <c r="O36" s="28"/>
      <c r="P36" s="28"/>
      <c r="Q36" s="28"/>
      <c r="R36" s="29"/>
    </row>
    <row r="37" spans="2:18" ht="15.75" thickBot="1">
      <c r="B37" s="35"/>
      <c r="C37" s="36"/>
      <c r="D37" s="36"/>
      <c r="E37" s="36"/>
      <c r="F37" s="36"/>
      <c r="G37" s="36"/>
      <c r="H37" s="36"/>
      <c r="I37" s="36"/>
      <c r="J37" s="36"/>
      <c r="K37" s="36"/>
      <c r="L37" s="36"/>
      <c r="M37" s="36"/>
      <c r="N37" s="36"/>
      <c r="O37" s="36"/>
      <c r="P37" s="36"/>
      <c r="Q37" s="36"/>
      <c r="R37" s="37"/>
    </row>
    <row r="39" spans="2:18" ht="15.75">
      <c r="C39" s="2" t="s">
        <v>226</v>
      </c>
    </row>
    <row r="40" spans="2:18" ht="15.75">
      <c r="C40" s="152" t="s">
        <v>228</v>
      </c>
    </row>
    <row r="41" spans="2:18" ht="15.75">
      <c r="C41" s="152" t="s">
        <v>224</v>
      </c>
    </row>
    <row r="42" spans="2:18" ht="15.75">
      <c r="C42" s="152" t="s">
        <v>225</v>
      </c>
    </row>
  </sheetData>
  <sheetProtection algorithmName="SHA-512" hashValue="ZpbAuvDPGXY/IaTs64SQIyEvoHU53vbTjvd7xFPQHjeDQ/i8DqDQS8Qh6QSYzotSvydbzCWXiPt10tIHqpKDMA==" saltValue="TbjwkTmnaRLbj9XTXEYjWg==" spinCount="100000" sheet="1" objects="1" scenarios="1"/>
  <mergeCells count="29">
    <mergeCell ref="E27:R27"/>
    <mergeCell ref="E28:R28"/>
    <mergeCell ref="C29:C33"/>
    <mergeCell ref="E29:R29"/>
    <mergeCell ref="E31:R31"/>
    <mergeCell ref="E32:R32"/>
    <mergeCell ref="E33:R33"/>
    <mergeCell ref="E30:R30"/>
    <mergeCell ref="C12:R12"/>
    <mergeCell ref="E13:R13"/>
    <mergeCell ref="E14:R14"/>
    <mergeCell ref="C15:C26"/>
    <mergeCell ref="E15:R15"/>
    <mergeCell ref="E16:R16"/>
    <mergeCell ref="E17:R17"/>
    <mergeCell ref="E18:R18"/>
    <mergeCell ref="E19:R19"/>
    <mergeCell ref="E26:R26"/>
    <mergeCell ref="E23:R23"/>
    <mergeCell ref="E20:R20"/>
    <mergeCell ref="E24:R24"/>
    <mergeCell ref="E25:R25"/>
    <mergeCell ref="E21:R21"/>
    <mergeCell ref="E22:R22"/>
    <mergeCell ref="B1:R3"/>
    <mergeCell ref="B4:R4"/>
    <mergeCell ref="B5:R5"/>
    <mergeCell ref="B6:R6"/>
    <mergeCell ref="B7:R7"/>
  </mergeCells>
  <hyperlinks>
    <hyperlink ref="C41" r:id="rId1" xr:uid="{353797D3-8EC6-47C6-8745-9D59FA4F6EA7}"/>
    <hyperlink ref="C42" r:id="rId2" xr:uid="{A8381C24-C2B0-406C-B76A-2B91AE8304EB}"/>
    <hyperlink ref="C40" r:id="rId3" xr:uid="{0BFF4720-869A-484B-8FEC-A6A31AE10813}"/>
  </hyperlinks>
  <pageMargins left="0.7" right="0.7" top="0.75" bottom="0.75" header="0.3" footer="0.3"/>
  <pageSetup scale="63" orientation="landscape"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6B0D-48FE-4009-AF4A-ADCAA4585366}">
  <sheetPr codeName="Sheet19"/>
  <dimension ref="A1:L41"/>
  <sheetViews>
    <sheetView workbookViewId="0">
      <selection activeCell="J41" sqref="J41"/>
    </sheetView>
  </sheetViews>
  <sheetFormatPr defaultColWidth="9.140625" defaultRowHeight="15"/>
  <cols>
    <col min="1" max="1" width="47.42578125" bestFit="1" customWidth="1"/>
    <col min="9" max="9" width="15.7109375" bestFit="1" customWidth="1"/>
    <col min="10" max="10" width="9.85546875" bestFit="1" customWidth="1"/>
    <col min="18" max="21" width="8.85546875" customWidth="1"/>
  </cols>
  <sheetData>
    <row r="1" spans="1:12">
      <c r="B1" t="s">
        <v>5</v>
      </c>
      <c r="C1" t="s">
        <v>24</v>
      </c>
      <c r="D1" t="s">
        <v>25</v>
      </c>
      <c r="J1" s="3" t="s">
        <v>5</v>
      </c>
      <c r="K1" t="s">
        <v>24</v>
      </c>
      <c r="L1" t="s">
        <v>25</v>
      </c>
    </row>
    <row r="2" spans="1:12" ht="15.75">
      <c r="A2" s="2" t="s">
        <v>6</v>
      </c>
      <c r="B2" s="1">
        <f>'Income Statement (Production)'!D20</f>
        <v>0</v>
      </c>
      <c r="C2" s="1" t="e">
        <f>'Income Statement (Production)'!#REF!</f>
        <v>#REF!</v>
      </c>
      <c r="D2" s="1" t="e">
        <f>'Income Statement (Production)'!#REF!</f>
        <v>#REF!</v>
      </c>
      <c r="I2" t="s">
        <v>68</v>
      </c>
      <c r="J2" s="40" t="e">
        <f>'Income Statement (Production)'!#REF!</f>
        <v>#REF!</v>
      </c>
      <c r="K2" s="40" t="e">
        <f>'Income Statement (Production)'!#REF!</f>
        <v>#REF!</v>
      </c>
      <c r="L2" s="40" t="e">
        <f>'Income Statement (Production)'!#REF!</f>
        <v>#REF!</v>
      </c>
    </row>
    <row r="3" spans="1:12" ht="15.75">
      <c r="A3" s="2" t="s">
        <v>7</v>
      </c>
      <c r="B3" s="1">
        <f>'Income Statement (Production)'!D21</f>
        <v>0</v>
      </c>
      <c r="C3" s="1" t="e">
        <f>'Income Statement (Production)'!#REF!</f>
        <v>#REF!</v>
      </c>
      <c r="D3" s="1" t="e">
        <f>'Income Statement (Production)'!#REF!</f>
        <v>#REF!</v>
      </c>
      <c r="I3" t="s">
        <v>69</v>
      </c>
      <c r="J3" s="40" t="e">
        <f>'Income Statement (Production)'!#REF!</f>
        <v>#REF!</v>
      </c>
      <c r="K3" s="40" t="e">
        <f>'Income Statement (Production)'!#REF!</f>
        <v>#REF!</v>
      </c>
      <c r="L3" s="40" t="e">
        <f>'Income Statement (Production)'!#REF!</f>
        <v>#REF!</v>
      </c>
    </row>
    <row r="4" spans="1:12" ht="15.75">
      <c r="A4" s="2" t="s">
        <v>43</v>
      </c>
      <c r="B4" s="1">
        <f>SUM(B5:B7)</f>
        <v>0</v>
      </c>
      <c r="C4" s="1" t="e">
        <f t="shared" ref="C4:D4" si="0">SUM(C5:C7)</f>
        <v>#REF!</v>
      </c>
      <c r="D4" s="1" t="e">
        <f t="shared" si="0"/>
        <v>#REF!</v>
      </c>
      <c r="I4" t="s">
        <v>70</v>
      </c>
      <c r="J4" s="40" t="e">
        <f>'Income Statement (Production)'!#REF!</f>
        <v>#REF!</v>
      </c>
      <c r="K4" s="40" t="e">
        <f>'Income Statement (Production)'!#REF!</f>
        <v>#REF!</v>
      </c>
      <c r="L4" s="40" t="e">
        <f>'Income Statement (Production)'!#REF!</f>
        <v>#REF!</v>
      </c>
    </row>
    <row r="5" spans="1:12" ht="15.75" hidden="1">
      <c r="A5" s="41" t="s">
        <v>44</v>
      </c>
      <c r="B5" s="1">
        <f>'Income Statement (Production)'!D23</f>
        <v>0</v>
      </c>
      <c r="C5" s="1" t="e">
        <f>'Income Statement (Production)'!#REF!</f>
        <v>#REF!</v>
      </c>
      <c r="D5" s="1" t="e">
        <f>'Income Statement (Production)'!#REF!</f>
        <v>#REF!</v>
      </c>
    </row>
    <row r="6" spans="1:12" ht="15.75" hidden="1">
      <c r="A6" s="41" t="s">
        <v>21</v>
      </c>
      <c r="B6" s="1">
        <f>'Income Statement (Production)'!D24</f>
        <v>0</v>
      </c>
      <c r="C6" s="1" t="e">
        <f>'Income Statement (Production)'!#REF!</f>
        <v>#REF!</v>
      </c>
      <c r="D6" s="1" t="e">
        <f>'Income Statement (Production)'!#REF!</f>
        <v>#REF!</v>
      </c>
    </row>
    <row r="7" spans="1:12" ht="15.75" hidden="1">
      <c r="A7" s="41" t="s">
        <v>28</v>
      </c>
      <c r="B7" s="1">
        <f>'Income Statement (Production)'!D25</f>
        <v>0</v>
      </c>
      <c r="C7" s="1" t="e">
        <f>'Income Statement (Production)'!#REF!</f>
        <v>#REF!</v>
      </c>
      <c r="D7" s="1" t="e">
        <f>'Income Statement (Production)'!#REF!</f>
        <v>#REF!</v>
      </c>
    </row>
    <row r="8" spans="1:12" ht="15.75">
      <c r="A8" s="2" t="s">
        <v>11</v>
      </c>
      <c r="B8" s="1">
        <f>'Income Statement (Production)'!D26</f>
        <v>0</v>
      </c>
      <c r="C8" s="1" t="e">
        <f>'Income Statement (Production)'!#REF!</f>
        <v>#REF!</v>
      </c>
      <c r="D8" s="1" t="e">
        <f>'Income Statement (Production)'!#REF!</f>
        <v>#REF!</v>
      </c>
    </row>
    <row r="9" spans="1:12" ht="15.75">
      <c r="A9" s="2" t="s">
        <v>39</v>
      </c>
      <c r="B9" s="1">
        <f>'Income Statement (Production)'!D27</f>
        <v>0</v>
      </c>
      <c r="C9" s="1" t="e">
        <f>'Income Statement (Production)'!#REF!</f>
        <v>#REF!</v>
      </c>
      <c r="D9" s="1" t="e">
        <f>'Income Statement (Production)'!#REF!</f>
        <v>#REF!</v>
      </c>
    </row>
    <row r="10" spans="1:12" ht="15.75">
      <c r="A10" s="2" t="s">
        <v>17</v>
      </c>
      <c r="B10" s="1">
        <f>'Income Statement (Production)'!D28</f>
        <v>0</v>
      </c>
      <c r="C10" s="1" t="e">
        <f>'Income Statement (Production)'!#REF!</f>
        <v>#REF!</v>
      </c>
      <c r="D10" s="1" t="e">
        <f>'Income Statement (Production)'!#REF!</f>
        <v>#REF!</v>
      </c>
      <c r="J10" s="3"/>
    </row>
    <row r="11" spans="1:12" ht="15.75">
      <c r="A11" s="2" t="s">
        <v>13</v>
      </c>
      <c r="B11" s="1">
        <f>SUM(B12:B13)</f>
        <v>0</v>
      </c>
      <c r="C11" s="1" t="e">
        <f t="shared" ref="C11:D11" si="1">SUM(C12:C13)</f>
        <v>#REF!</v>
      </c>
      <c r="D11" s="1" t="e">
        <f t="shared" si="1"/>
        <v>#REF!</v>
      </c>
      <c r="J11" s="40"/>
      <c r="K11" s="40"/>
      <c r="L11" s="40"/>
    </row>
    <row r="12" spans="1:12" hidden="1">
      <c r="A12" s="42" t="s">
        <v>14</v>
      </c>
      <c r="B12" s="1">
        <f>'Income Statement (Production)'!D33</f>
        <v>0</v>
      </c>
      <c r="C12" s="1" t="e">
        <f>'Income Statement (Production)'!#REF!</f>
        <v>#REF!</v>
      </c>
      <c r="D12" s="1" t="e">
        <f>'Income Statement (Production)'!#REF!</f>
        <v>#REF!</v>
      </c>
      <c r="J12" s="40"/>
      <c r="K12" s="40"/>
      <c r="L12" s="40"/>
    </row>
    <row r="13" spans="1:12" hidden="1">
      <c r="A13" s="42" t="s">
        <v>15</v>
      </c>
      <c r="B13" s="1">
        <f>'Income Statement (Production)'!D34</f>
        <v>0</v>
      </c>
      <c r="C13" s="1" t="e">
        <f>'Income Statement (Production)'!#REF!</f>
        <v>#REF!</v>
      </c>
      <c r="D13" s="1" t="e">
        <f>'Income Statement (Production)'!#REF!</f>
        <v>#REF!</v>
      </c>
    </row>
    <row r="14" spans="1:12" ht="15.75">
      <c r="A14" s="2" t="s">
        <v>16</v>
      </c>
      <c r="B14" s="1">
        <f>SUM(B15:B16)</f>
        <v>0</v>
      </c>
      <c r="C14" s="1" t="e">
        <f t="shared" ref="C14:D14" si="2">SUM(C15:C16)</f>
        <v>#REF!</v>
      </c>
      <c r="D14" s="1" t="e">
        <f t="shared" si="2"/>
        <v>#REF!</v>
      </c>
    </row>
    <row r="15" spans="1:12" hidden="1">
      <c r="A15" s="43" t="s">
        <v>40</v>
      </c>
      <c r="B15" s="1">
        <f>'Income Statement (Production)'!D36</f>
        <v>0</v>
      </c>
      <c r="C15" s="1" t="e">
        <f>'Income Statement (Production)'!#REF!</f>
        <v>#REF!</v>
      </c>
      <c r="D15" s="1" t="e">
        <f>'Income Statement (Production)'!#REF!</f>
        <v>#REF!</v>
      </c>
    </row>
    <row r="16" spans="1:12" hidden="1">
      <c r="A16" s="43" t="s">
        <v>41</v>
      </c>
      <c r="B16" s="1">
        <f>'Income Statement (Production)'!D37</f>
        <v>0</v>
      </c>
      <c r="C16" s="1" t="e">
        <f>'Income Statement (Production)'!#REF!</f>
        <v>#REF!</v>
      </c>
      <c r="D16" s="1" t="e">
        <f>'Income Statement (Production)'!#REF!</f>
        <v>#REF!</v>
      </c>
    </row>
    <row r="17" spans="1:4" ht="15.75">
      <c r="A17" s="2" t="s">
        <v>8</v>
      </c>
      <c r="B17" s="1">
        <f>SUM(B18:B20)</f>
        <v>0</v>
      </c>
      <c r="C17" s="1" t="e">
        <f t="shared" ref="C17:D17" si="3">SUM(C18:C20)</f>
        <v>#REF!</v>
      </c>
      <c r="D17" s="1" t="e">
        <f t="shared" si="3"/>
        <v>#REF!</v>
      </c>
    </row>
    <row r="18" spans="1:4" hidden="1">
      <c r="A18" s="42" t="s">
        <v>9</v>
      </c>
      <c r="B18" s="1">
        <f>'Income Statement (Production)'!D39</f>
        <v>0</v>
      </c>
      <c r="C18" s="1" t="e">
        <f>'Income Statement (Production)'!#REF!</f>
        <v>#REF!</v>
      </c>
      <c r="D18" s="1" t="e">
        <f>'Income Statement (Production)'!#REF!</f>
        <v>#REF!</v>
      </c>
    </row>
    <row r="19" spans="1:4" hidden="1">
      <c r="A19" s="42" t="s">
        <v>10</v>
      </c>
      <c r="B19" s="1">
        <f>'Income Statement (Production)'!D40</f>
        <v>0</v>
      </c>
      <c r="C19" s="1" t="e">
        <f>'Income Statement (Production)'!#REF!</f>
        <v>#REF!</v>
      </c>
      <c r="D19" s="1" t="e">
        <f>'Income Statement (Production)'!#REF!</f>
        <v>#REF!</v>
      </c>
    </row>
    <row r="20" spans="1:4" hidden="1">
      <c r="A20" s="42" t="s">
        <v>32</v>
      </c>
      <c r="B20" s="1">
        <f>'Income Statement (Production)'!D41</f>
        <v>0</v>
      </c>
      <c r="C20" s="1" t="e">
        <f>'Income Statement (Production)'!#REF!</f>
        <v>#REF!</v>
      </c>
      <c r="D20" s="1" t="e">
        <f>'Income Statement (Production)'!#REF!</f>
        <v>#REF!</v>
      </c>
    </row>
    <row r="21" spans="1:4" ht="15.75">
      <c r="A21" s="2" t="s">
        <v>12</v>
      </c>
      <c r="B21" s="1">
        <f>'Income Statement (Production)'!D42</f>
        <v>0</v>
      </c>
      <c r="C21" s="1" t="e">
        <f>'Income Statement (Production)'!#REF!</f>
        <v>#REF!</v>
      </c>
      <c r="D21" s="1" t="e">
        <f>'Income Statement (Production)'!#REF!</f>
        <v>#REF!</v>
      </c>
    </row>
    <row r="22" spans="1:4" ht="15.75">
      <c r="A22" s="2" t="s">
        <v>18</v>
      </c>
      <c r="B22" s="1">
        <f>'Income Statement (Production)'!D43</f>
        <v>0</v>
      </c>
      <c r="C22" s="1" t="e">
        <f>'Income Statement (Production)'!#REF!</f>
        <v>#REF!</v>
      </c>
      <c r="D22" s="1" t="e">
        <f>'Income Statement (Production)'!#REF!</f>
        <v>#REF!</v>
      </c>
    </row>
    <row r="23" spans="1:4" ht="15.75">
      <c r="A23" s="2" t="s">
        <v>19</v>
      </c>
      <c r="B23" s="1">
        <f>'Income Statement (Production)'!D44</f>
        <v>0</v>
      </c>
      <c r="C23" s="1" t="e">
        <f>'Income Statement (Production)'!#REF!</f>
        <v>#REF!</v>
      </c>
      <c r="D23" s="1" t="e">
        <f>'Income Statement (Production)'!#REF!</f>
        <v>#REF!</v>
      </c>
    </row>
    <row r="24" spans="1:4" ht="15.75">
      <c r="A24" s="2" t="s">
        <v>20</v>
      </c>
      <c r="B24" s="1">
        <f>SUM(B25:B26)</f>
        <v>0</v>
      </c>
      <c r="C24" s="1" t="e">
        <f t="shared" ref="C24:D24" si="4">SUM(C25:C26)</f>
        <v>#REF!</v>
      </c>
      <c r="D24" s="1" t="e">
        <f t="shared" si="4"/>
        <v>#REF!</v>
      </c>
    </row>
    <row r="25" spans="1:4" hidden="1">
      <c r="A25" s="42" t="s">
        <v>22</v>
      </c>
      <c r="B25" s="1">
        <f>'Income Statement (Production)'!D46</f>
        <v>0</v>
      </c>
      <c r="C25" s="1" t="e">
        <f>'Income Statement (Production)'!#REF!</f>
        <v>#REF!</v>
      </c>
      <c r="D25" s="1" t="e">
        <f>'Income Statement (Production)'!#REF!</f>
        <v>#REF!</v>
      </c>
    </row>
    <row r="26" spans="1:4" hidden="1">
      <c r="A26" s="42" t="s">
        <v>23</v>
      </c>
      <c r="B26" s="1">
        <f>'Income Statement (Production)'!D47</f>
        <v>0</v>
      </c>
      <c r="C26" s="1" t="e">
        <f>'Income Statement (Production)'!#REF!</f>
        <v>#REF!</v>
      </c>
      <c r="D26" s="1" t="e">
        <f>'Income Statement (Production)'!#REF!</f>
        <v>#REF!</v>
      </c>
    </row>
    <row r="27" spans="1:4" ht="15.75">
      <c r="A27" s="2" t="s">
        <v>61</v>
      </c>
      <c r="B27" s="1">
        <f>'Income Statement (Production)'!D48</f>
        <v>0</v>
      </c>
      <c r="C27" s="1" t="e">
        <f>'Income Statement (Production)'!#REF!</f>
        <v>#REF!</v>
      </c>
      <c r="D27" s="1" t="e">
        <f>'Income Statement (Production)'!#REF!</f>
        <v>#REF!</v>
      </c>
    </row>
    <row r="28" spans="1:4" ht="15.75">
      <c r="A28" s="2" t="s">
        <v>59</v>
      </c>
      <c r="B28" s="1">
        <f>'Income Statement (Production)'!D49</f>
        <v>0</v>
      </c>
      <c r="C28" s="1" t="e">
        <f>'Income Statement (Production)'!#REF!</f>
        <v>#REF!</v>
      </c>
      <c r="D28" s="1" t="e">
        <f>'Income Statement (Production)'!#REF!</f>
        <v>#REF!</v>
      </c>
    </row>
    <row r="29" spans="1:4" ht="15.75" hidden="1">
      <c r="A29" s="2" t="s">
        <v>62</v>
      </c>
      <c r="B29" s="1" t="e">
        <f>'Income Statement (Production)'!#REF!</f>
        <v>#REF!</v>
      </c>
      <c r="C29" s="1" t="e">
        <f>'Income Statement (Production)'!#REF!</f>
        <v>#REF!</v>
      </c>
      <c r="D29" s="1" t="e">
        <f>'Income Statement (Production)'!#REF!</f>
        <v>#REF!</v>
      </c>
    </row>
    <row r="30" spans="1:4" ht="15.75" hidden="1">
      <c r="A30" s="2" t="s">
        <v>71</v>
      </c>
      <c r="B30" s="1" t="e">
        <f>'Income Statement (Production)'!#REF!</f>
        <v>#REF!</v>
      </c>
      <c r="C30" s="1" t="e">
        <f>'Income Statement (Production)'!#REF!</f>
        <v>#REF!</v>
      </c>
      <c r="D30" s="1" t="e">
        <f>'Income Statement (Production)'!#REF!</f>
        <v>#REF!</v>
      </c>
    </row>
    <row r="31" spans="1:4" ht="15.75">
      <c r="A31" s="2" t="s">
        <v>42</v>
      </c>
      <c r="B31" s="1" t="e">
        <f>'Income Statement (Production)'!#REF!</f>
        <v>#REF!</v>
      </c>
      <c r="C31" s="1" t="e">
        <f>'Income Statement (Production)'!#REF!</f>
        <v>#REF!</v>
      </c>
      <c r="D31" s="1" t="e">
        <f>'Income Statement (Production)'!#REF!</f>
        <v>#REF!</v>
      </c>
    </row>
    <row r="32" spans="1:4" ht="15.75">
      <c r="A32" s="2" t="s">
        <v>65</v>
      </c>
      <c r="B32" s="1" t="e">
        <f>'Income Statement (Production)'!#REF!</f>
        <v>#REF!</v>
      </c>
      <c r="C32" s="1" t="e">
        <f>'Income Statement (Production)'!#REF!</f>
        <v>#REF!</v>
      </c>
      <c r="D32" s="1" t="e">
        <f>'Income Statement (Production)'!#REF!</f>
        <v>#REF!</v>
      </c>
    </row>
    <row r="33" spans="1:4" ht="15.75">
      <c r="A33" s="2" t="s">
        <v>33</v>
      </c>
      <c r="B33" s="1" t="e">
        <f>'Income Statement (Production)'!#REF!</f>
        <v>#REF!</v>
      </c>
      <c r="C33" s="1" t="e">
        <f>'Income Statement (Production)'!#REF!</f>
        <v>#REF!</v>
      </c>
      <c r="D33" s="1" t="e">
        <f>'Income Statement (Production)'!#REF!</f>
        <v>#REF!</v>
      </c>
    </row>
    <row r="34" spans="1:4" ht="15.75">
      <c r="A34" s="2" t="s">
        <v>73</v>
      </c>
      <c r="B34" s="1" t="e">
        <f>'Income Statement (Production)'!#REF!</f>
        <v>#REF!</v>
      </c>
      <c r="C34" s="1" t="e">
        <f>'Income Statement (Production)'!#REF!</f>
        <v>#REF!</v>
      </c>
      <c r="D34" s="1" t="e">
        <f>'Income Statement (Production)'!#REF!</f>
        <v>#REF!</v>
      </c>
    </row>
    <row r="35" spans="1:4" ht="15.75" hidden="1">
      <c r="A35" s="2" t="s">
        <v>72</v>
      </c>
      <c r="B35" s="1" t="e">
        <f>'Income Statement (Production)'!#REF!</f>
        <v>#REF!</v>
      </c>
      <c r="C35" s="1" t="e">
        <f>'Income Statement (Production)'!#REF!</f>
        <v>#REF!</v>
      </c>
      <c r="D35" s="1" t="e">
        <f>'Income Statement (Production)'!#REF!</f>
        <v>#REF!</v>
      </c>
    </row>
    <row r="36" spans="1:4" ht="15.75">
      <c r="A36" s="2" t="s">
        <v>75</v>
      </c>
      <c r="B36" s="1" t="e">
        <f>B35+B30</f>
        <v>#REF!</v>
      </c>
      <c r="C36" s="1" t="e">
        <f>C35+C30</f>
        <v>#REF!</v>
      </c>
      <c r="D36" s="1" t="e">
        <f>D35+D30</f>
        <v>#REF!</v>
      </c>
    </row>
    <row r="37" spans="1:4" ht="15.75">
      <c r="A37" s="2" t="s">
        <v>51</v>
      </c>
      <c r="B37" s="1" t="e">
        <f>'Income Statement (Production)'!#REF!</f>
        <v>#REF!</v>
      </c>
      <c r="C37" s="1" t="e">
        <f>'Income Statement (Production)'!#REF!</f>
        <v>#REF!</v>
      </c>
      <c r="D37" s="1" t="e">
        <f>'Income Statement (Production)'!#REF!</f>
        <v>#REF!</v>
      </c>
    </row>
    <row r="38" spans="1:4" ht="15.75">
      <c r="A38" s="2" t="s">
        <v>34</v>
      </c>
      <c r="B38" s="1" t="e">
        <f>'Income Statement (Production)'!#REF!</f>
        <v>#REF!</v>
      </c>
      <c r="C38" s="1" t="e">
        <f>'Income Statement (Production)'!#REF!</f>
        <v>#REF!</v>
      </c>
      <c r="D38" s="1" t="e">
        <f>'Income Statement (Production)'!#REF!</f>
        <v>#REF!</v>
      </c>
    </row>
    <row r="39" spans="1:4" ht="15.75">
      <c r="A39" s="2" t="s">
        <v>74</v>
      </c>
      <c r="B39" s="1" t="e">
        <f>B40+B29</f>
        <v>#REF!</v>
      </c>
      <c r="C39" s="1" t="e">
        <f>C40+C29</f>
        <v>#REF!</v>
      </c>
      <c r="D39" s="1" t="e">
        <f>D40+D29</f>
        <v>#REF!</v>
      </c>
    </row>
    <row r="40" spans="1:4" ht="15.75" hidden="1">
      <c r="A40" s="2" t="s">
        <v>63</v>
      </c>
      <c r="B40" s="1" t="e">
        <f>'Income Statement (Production)'!#REF!</f>
        <v>#REF!</v>
      </c>
      <c r="C40" s="1" t="e">
        <f>'Income Statement (Production)'!#REF!</f>
        <v>#REF!</v>
      </c>
      <c r="D40" s="1" t="e">
        <f>'Income Statement (Production)'!#REF!</f>
        <v>#REF!</v>
      </c>
    </row>
    <row r="41" spans="1:4" ht="15.75">
      <c r="A41" s="2" t="s">
        <v>52</v>
      </c>
      <c r="B41" s="1" t="e">
        <f>'Income Statement (Production)'!#REF!</f>
        <v>#REF!</v>
      </c>
      <c r="C41" s="1" t="e">
        <f>'Income Statement (Production)'!#REF!</f>
        <v>#REF!</v>
      </c>
      <c r="D41" s="1" t="e">
        <f>'Income Statement (Production)'!#REF!</f>
        <v>#REF!</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F6CD2-E2DB-413C-B08A-978C47649A14}">
  <sheetPr>
    <pageSetUpPr fitToPage="1"/>
  </sheetPr>
  <dimension ref="B1:S57"/>
  <sheetViews>
    <sheetView zoomScale="80" zoomScaleNormal="80" workbookViewId="0">
      <pane ySplit="4" topLeftCell="A23" activePane="bottomLeft" state="frozen"/>
      <selection pane="bottomLeft" activeCell="B28" sqref="B28"/>
    </sheetView>
  </sheetViews>
  <sheetFormatPr defaultColWidth="9.140625" defaultRowHeight="18.75"/>
  <cols>
    <col min="1" max="1" width="9.140625" style="6"/>
    <col min="2" max="2" width="58.85546875" style="6" bestFit="1" customWidth="1"/>
    <col min="3" max="3" width="2.42578125" style="6" customWidth="1"/>
    <col min="4" max="4" width="20.7109375" style="6" customWidth="1"/>
    <col min="5" max="5" width="9.140625" style="6"/>
    <col min="6" max="6" width="18.28515625" style="6" hidden="1" customWidth="1"/>
    <col min="7" max="16384" width="9.140625" style="6"/>
  </cols>
  <sheetData>
    <row r="1" spans="2:19" ht="15.75" customHeight="1">
      <c r="B1" s="181" t="s">
        <v>170</v>
      </c>
      <c r="C1" s="182"/>
      <c r="D1" s="183"/>
    </row>
    <row r="2" spans="2:19" ht="15.75" customHeight="1" thickBot="1">
      <c r="B2" s="184"/>
      <c r="C2" s="185"/>
      <c r="D2" s="186"/>
    </row>
    <row r="3" spans="2:19" ht="15.75" customHeight="1" thickBot="1">
      <c r="B3" s="73"/>
      <c r="C3" s="74"/>
      <c r="D3" s="77" t="s">
        <v>173</v>
      </c>
    </row>
    <row r="4" spans="2:19" ht="19.5" thickBot="1">
      <c r="B4" s="7"/>
      <c r="C4" s="8"/>
      <c r="D4" s="9"/>
    </row>
    <row r="5" spans="2:19" ht="18.75" customHeight="1">
      <c r="B5" s="85" t="s">
        <v>26</v>
      </c>
      <c r="C5" s="11"/>
      <c r="D5" s="78"/>
      <c r="M5" s="155" t="s">
        <v>200</v>
      </c>
      <c r="N5" s="156"/>
      <c r="O5" s="156"/>
      <c r="P5" s="156"/>
      <c r="Q5" s="156"/>
      <c r="R5" s="156"/>
      <c r="S5" s="157"/>
    </row>
    <row r="6" spans="2:19" ht="18.75" customHeight="1">
      <c r="B6" s="86" t="s">
        <v>151</v>
      </c>
      <c r="C6" s="60"/>
      <c r="D6" s="61" t="s">
        <v>27</v>
      </c>
      <c r="I6" s="52"/>
      <c r="J6" s="52"/>
      <c r="K6" s="52"/>
      <c r="L6" s="52"/>
      <c r="M6" s="158"/>
      <c r="N6" s="159"/>
      <c r="O6" s="159"/>
      <c r="P6" s="159"/>
      <c r="Q6" s="159"/>
      <c r="R6" s="159"/>
      <c r="S6" s="160"/>
    </row>
    <row r="7" spans="2:19" ht="18.75" customHeight="1">
      <c r="B7" s="55" t="s">
        <v>144</v>
      </c>
      <c r="C7" s="62"/>
      <c r="D7" s="63">
        <v>0</v>
      </c>
      <c r="E7" s="52"/>
      <c r="M7" s="134"/>
      <c r="N7" s="135"/>
      <c r="O7" s="135"/>
      <c r="P7" s="135"/>
      <c r="Q7" s="135"/>
      <c r="R7" s="135"/>
      <c r="S7" s="136"/>
    </row>
    <row r="8" spans="2:19" ht="18.75" customHeight="1">
      <c r="B8" s="55" t="s">
        <v>145</v>
      </c>
      <c r="C8" s="62"/>
      <c r="D8" s="63">
        <v>0</v>
      </c>
      <c r="E8" s="52"/>
      <c r="M8" s="137"/>
      <c r="N8" s="138"/>
      <c r="O8" s="138"/>
      <c r="P8" s="138"/>
      <c r="Q8" s="138"/>
      <c r="R8" s="138"/>
      <c r="S8" s="139"/>
    </row>
    <row r="9" spans="2:19" ht="18.75" customHeight="1">
      <c r="B9" s="55" t="s">
        <v>146</v>
      </c>
      <c r="C9" s="62"/>
      <c r="D9" s="63">
        <v>0</v>
      </c>
      <c r="E9" s="52"/>
      <c r="M9" s="137"/>
      <c r="N9" s="138"/>
      <c r="O9" s="138"/>
      <c r="P9" s="138"/>
      <c r="Q9" s="138"/>
      <c r="R9" s="138"/>
      <c r="S9" s="139"/>
    </row>
    <row r="10" spans="2:19" ht="18.75" customHeight="1">
      <c r="B10" s="55" t="s">
        <v>147</v>
      </c>
      <c r="C10" s="62"/>
      <c r="D10" s="63">
        <v>0</v>
      </c>
      <c r="E10" s="52"/>
      <c r="M10" s="137"/>
      <c r="N10" s="138"/>
      <c r="O10" s="138"/>
      <c r="P10" s="138"/>
      <c r="Q10" s="138"/>
      <c r="R10" s="138"/>
      <c r="S10" s="139"/>
    </row>
    <row r="11" spans="2:19" ht="18.75" customHeight="1">
      <c r="B11" s="55" t="s">
        <v>148</v>
      </c>
      <c r="C11" s="62"/>
      <c r="D11" s="63">
        <v>0</v>
      </c>
      <c r="E11" s="52"/>
      <c r="M11" s="161" t="s">
        <v>198</v>
      </c>
      <c r="N11" s="162"/>
      <c r="O11" s="162"/>
      <c r="P11" s="162"/>
      <c r="Q11" s="162"/>
      <c r="R11" s="162"/>
      <c r="S11" s="163"/>
    </row>
    <row r="12" spans="2:19" ht="18.75" customHeight="1">
      <c r="B12" s="55" t="s">
        <v>149</v>
      </c>
      <c r="C12" s="62"/>
      <c r="D12" s="63">
        <v>0</v>
      </c>
      <c r="E12" s="52"/>
      <c r="M12" s="161" t="s">
        <v>199</v>
      </c>
      <c r="N12" s="162"/>
      <c r="O12" s="162"/>
      <c r="P12" s="162"/>
      <c r="Q12" s="162"/>
      <c r="R12" s="162"/>
      <c r="S12" s="163"/>
    </row>
    <row r="13" spans="2:19" ht="18.75" customHeight="1">
      <c r="B13" s="55" t="s">
        <v>150</v>
      </c>
      <c r="C13" s="62"/>
      <c r="D13" s="63">
        <v>0</v>
      </c>
      <c r="E13" s="52"/>
      <c r="M13" s="161" t="s">
        <v>58</v>
      </c>
      <c r="N13" s="162"/>
      <c r="O13" s="162"/>
      <c r="P13" s="162"/>
      <c r="Q13" s="162"/>
      <c r="R13" s="162"/>
      <c r="S13" s="163"/>
    </row>
    <row r="14" spans="2:19" ht="18.75" customHeight="1" thickBot="1">
      <c r="B14" s="55" t="s">
        <v>142</v>
      </c>
      <c r="C14" s="62"/>
      <c r="D14" s="63">
        <v>0</v>
      </c>
      <c r="E14" s="52"/>
      <c r="M14" s="140"/>
      <c r="N14" s="141"/>
      <c r="O14" s="141"/>
      <c r="P14" s="141"/>
      <c r="Q14" s="141"/>
      <c r="R14" s="141"/>
      <c r="S14" s="142"/>
    </row>
    <row r="15" spans="2:19" ht="18.75" customHeight="1">
      <c r="B15" s="55" t="s">
        <v>143</v>
      </c>
      <c r="C15" s="62"/>
      <c r="D15" s="63">
        <v>0</v>
      </c>
      <c r="E15" s="52"/>
      <c r="F15" s="52"/>
      <c r="G15" s="52"/>
    </row>
    <row r="16" spans="2:19" ht="18.75" customHeight="1" thickBot="1">
      <c r="B16" s="83" t="s">
        <v>53</v>
      </c>
      <c r="C16" s="58"/>
      <c r="D16" s="64">
        <f>SUM(D7:D15)</f>
        <v>0</v>
      </c>
    </row>
    <row r="17" spans="2:4" ht="18.75" customHeight="1" thickTop="1">
      <c r="B17" s="84"/>
      <c r="C17" s="2"/>
      <c r="D17" s="65"/>
    </row>
    <row r="18" spans="2:4" ht="18.75" customHeight="1">
      <c r="B18" s="85" t="s">
        <v>64</v>
      </c>
      <c r="C18" s="66"/>
      <c r="D18" s="67"/>
    </row>
    <row r="19" spans="2:4" ht="18.75" customHeight="1">
      <c r="B19" s="86" t="s">
        <v>171</v>
      </c>
      <c r="C19" s="68"/>
      <c r="D19" s="61" t="s">
        <v>27</v>
      </c>
    </row>
    <row r="20" spans="2:4" ht="18.75" customHeight="1">
      <c r="B20" s="87" t="s">
        <v>152</v>
      </c>
      <c r="C20" s="14"/>
      <c r="D20" s="63">
        <v>0</v>
      </c>
    </row>
    <row r="21" spans="2:4" ht="18.75" customHeight="1">
      <c r="B21" s="87" t="s">
        <v>153</v>
      </c>
      <c r="C21" s="14"/>
      <c r="D21" s="63">
        <v>0</v>
      </c>
    </row>
    <row r="22" spans="2:4" ht="18.75" customHeight="1">
      <c r="B22" s="87" t="s">
        <v>154</v>
      </c>
      <c r="C22" s="14"/>
      <c r="D22" s="63">
        <v>0</v>
      </c>
    </row>
    <row r="23" spans="2:4" ht="18.75" customHeight="1">
      <c r="B23" s="87" t="s">
        <v>155</v>
      </c>
      <c r="C23" s="5"/>
      <c r="D23" s="63">
        <v>0</v>
      </c>
    </row>
    <row r="24" spans="2:4" ht="18.75" customHeight="1">
      <c r="B24" s="87" t="s">
        <v>169</v>
      </c>
      <c r="C24" s="5"/>
      <c r="D24" s="63">
        <v>0</v>
      </c>
    </row>
    <row r="25" spans="2:4" ht="18.75" customHeight="1">
      <c r="B25" s="87" t="s">
        <v>186</v>
      </c>
      <c r="C25" s="5"/>
      <c r="D25" s="63">
        <v>0</v>
      </c>
    </row>
    <row r="26" spans="2:4" ht="18.75" customHeight="1">
      <c r="B26" s="87" t="s">
        <v>159</v>
      </c>
      <c r="C26" s="5"/>
      <c r="D26" s="63">
        <v>0</v>
      </c>
    </row>
    <row r="27" spans="2:4" ht="18.75" customHeight="1">
      <c r="B27" s="87" t="s">
        <v>158</v>
      </c>
      <c r="C27" s="14"/>
      <c r="D27" s="63">
        <v>0</v>
      </c>
    </row>
    <row r="28" spans="2:4" ht="18.75" customHeight="1">
      <c r="B28" s="87" t="s">
        <v>160</v>
      </c>
      <c r="C28" s="14"/>
      <c r="D28" s="63">
        <v>0</v>
      </c>
    </row>
    <row r="29" spans="2:4" ht="18.75" customHeight="1">
      <c r="B29" s="87" t="s">
        <v>162</v>
      </c>
      <c r="C29" s="14"/>
      <c r="D29" s="63">
        <v>0</v>
      </c>
    </row>
    <row r="30" spans="2:4" ht="18.75" customHeight="1">
      <c r="B30" s="87" t="s">
        <v>187</v>
      </c>
      <c r="C30" s="14"/>
      <c r="D30" s="63">
        <v>0</v>
      </c>
    </row>
    <row r="31" spans="2:4" ht="18.75" customHeight="1">
      <c r="B31" s="87" t="s">
        <v>35</v>
      </c>
      <c r="C31" s="14"/>
      <c r="D31" s="12"/>
    </row>
    <row r="32" spans="2:4" ht="18.75" customHeight="1">
      <c r="B32" s="232" t="s">
        <v>188</v>
      </c>
      <c r="C32" s="14"/>
      <c r="D32" s="63">
        <v>0</v>
      </c>
    </row>
    <row r="33" spans="2:4" ht="18.75" customHeight="1">
      <c r="B33" s="232" t="s">
        <v>60</v>
      </c>
      <c r="C33" s="14"/>
      <c r="D33" s="63">
        <v>0</v>
      </c>
    </row>
    <row r="34" spans="2:4" ht="18.75" customHeight="1">
      <c r="B34" s="87" t="s">
        <v>156</v>
      </c>
      <c r="C34" s="15"/>
      <c r="D34" s="63">
        <v>0</v>
      </c>
    </row>
    <row r="35" spans="2:4" ht="18.75" customHeight="1">
      <c r="B35" s="87" t="s">
        <v>161</v>
      </c>
      <c r="C35" s="15"/>
      <c r="D35" s="63">
        <v>0</v>
      </c>
    </row>
    <row r="36" spans="2:4" ht="18.75" customHeight="1">
      <c r="B36" s="87" t="s">
        <v>163</v>
      </c>
      <c r="C36" s="14"/>
      <c r="D36" s="63">
        <v>0</v>
      </c>
    </row>
    <row r="37" spans="2:4" ht="18.75" customHeight="1">
      <c r="B37" s="87" t="s">
        <v>164</v>
      </c>
      <c r="C37" s="16"/>
      <c r="D37" s="63">
        <v>0</v>
      </c>
    </row>
    <row r="38" spans="2:4" ht="18.75" customHeight="1">
      <c r="B38" s="87" t="s">
        <v>165</v>
      </c>
      <c r="C38" s="16"/>
      <c r="D38" s="63">
        <v>0</v>
      </c>
    </row>
    <row r="39" spans="2:4" ht="18.75" customHeight="1">
      <c r="B39" s="87" t="s">
        <v>166</v>
      </c>
      <c r="C39" s="14"/>
      <c r="D39" s="63">
        <v>0</v>
      </c>
    </row>
    <row r="40" spans="2:4" ht="18.75" customHeight="1">
      <c r="B40" s="87" t="s">
        <v>17</v>
      </c>
      <c r="C40" s="15"/>
      <c r="D40" s="63">
        <v>0</v>
      </c>
    </row>
    <row r="41" spans="2:4" ht="18.75" customHeight="1">
      <c r="B41" s="87" t="s">
        <v>167</v>
      </c>
      <c r="C41" s="15"/>
      <c r="D41" s="63">
        <v>0</v>
      </c>
    </row>
    <row r="42" spans="2:4" ht="18.75" customHeight="1">
      <c r="B42" s="87" t="s">
        <v>157</v>
      </c>
      <c r="C42" s="15"/>
      <c r="D42" s="63">
        <v>0</v>
      </c>
    </row>
    <row r="43" spans="2:4" ht="18.75" customHeight="1">
      <c r="B43" s="87" t="s">
        <v>168</v>
      </c>
      <c r="C43" s="14"/>
      <c r="D43" s="63">
        <v>0</v>
      </c>
    </row>
    <row r="44" spans="2:4" ht="18.75" customHeight="1">
      <c r="B44" s="87" t="s">
        <v>227</v>
      </c>
      <c r="C44" s="14"/>
      <c r="D44" s="12"/>
    </row>
    <row r="45" spans="2:4" ht="18.75" customHeight="1">
      <c r="B45" s="69" t="s">
        <v>112</v>
      </c>
      <c r="C45" s="14"/>
      <c r="D45" s="63">
        <v>0</v>
      </c>
    </row>
    <row r="46" spans="2:4" ht="18.75" customHeight="1">
      <c r="B46" s="69" t="s">
        <v>112</v>
      </c>
      <c r="C46" s="14"/>
      <c r="D46" s="63">
        <v>0</v>
      </c>
    </row>
    <row r="47" spans="2:4" ht="18.75" customHeight="1">
      <c r="B47" s="69" t="s">
        <v>112</v>
      </c>
      <c r="C47" s="15"/>
      <c r="D47" s="63">
        <v>0</v>
      </c>
    </row>
    <row r="48" spans="2:4" ht="18.75" customHeight="1">
      <c r="B48" s="69" t="s">
        <v>112</v>
      </c>
      <c r="C48" s="15"/>
      <c r="D48" s="63">
        <v>0</v>
      </c>
    </row>
    <row r="49" spans="2:4" ht="18.75" customHeight="1">
      <c r="B49" s="69" t="s">
        <v>112</v>
      </c>
      <c r="C49" s="14"/>
      <c r="D49" s="63">
        <v>0</v>
      </c>
    </row>
    <row r="50" spans="2:4" ht="18.75" customHeight="1">
      <c r="B50" s="69" t="s">
        <v>112</v>
      </c>
      <c r="C50" s="2"/>
      <c r="D50" s="63">
        <v>0</v>
      </c>
    </row>
    <row r="51" spans="2:4" ht="18.75" customHeight="1" thickBot="1">
      <c r="B51" s="83" t="s">
        <v>194</v>
      </c>
      <c r="C51" s="58"/>
      <c r="D51" s="70">
        <f>SUM(D20:D30,D32:D43,D45:D50)</f>
        <v>0</v>
      </c>
    </row>
    <row r="52" spans="2:4" ht="18.75" customHeight="1" thickTop="1" thickBot="1">
      <c r="B52" s="88"/>
      <c r="C52" s="81"/>
      <c r="D52" s="82"/>
    </row>
    <row r="53" spans="2:4" ht="18.75" customHeight="1" thickTop="1" thickBot="1">
      <c r="B53" s="89" t="s">
        <v>196</v>
      </c>
      <c r="C53" s="71"/>
      <c r="D53" s="72">
        <f>D16-D51</f>
        <v>0</v>
      </c>
    </row>
    <row r="54" spans="2:4" ht="18.75" customHeight="1" thickTop="1" thickBot="1">
      <c r="B54" s="75"/>
      <c r="C54" s="71"/>
      <c r="D54" s="76"/>
    </row>
    <row r="55" spans="2:4" ht="18.75" customHeight="1" thickBot="1">
      <c r="B55" s="75"/>
      <c r="C55" s="71"/>
      <c r="D55" s="79" t="s">
        <v>172</v>
      </c>
    </row>
    <row r="56" spans="2:4" ht="18.75" customHeight="1">
      <c r="B56" s="75"/>
      <c r="C56" s="71"/>
      <c r="D56" s="76"/>
    </row>
    <row r="57" spans="2:4" ht="18.75" customHeight="1" thickBot="1">
      <c r="B57" s="44"/>
      <c r="C57" s="45"/>
      <c r="D57" s="46"/>
    </row>
  </sheetData>
  <dataConsolidate/>
  <mergeCells count="5">
    <mergeCell ref="M5:S6"/>
    <mergeCell ref="M11:S11"/>
    <mergeCell ref="M12:S12"/>
    <mergeCell ref="M13:S13"/>
    <mergeCell ref="B1:D2"/>
  </mergeCells>
  <printOptions horizontalCentered="1"/>
  <pageMargins left="0.25" right="0.25" top="0.5" bottom="0.5" header="0" footer="0"/>
  <pageSetup scale="6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S56"/>
  <sheetViews>
    <sheetView zoomScale="80" zoomScaleNormal="80" workbookViewId="0">
      <pane ySplit="4" topLeftCell="A5" activePane="bottomLeft" state="frozen"/>
      <selection pane="bottomLeft" activeCell="L26" sqref="L26"/>
    </sheetView>
  </sheetViews>
  <sheetFormatPr defaultColWidth="9.140625" defaultRowHeight="18.75"/>
  <cols>
    <col min="1" max="1" width="9.140625" style="6"/>
    <col min="2" max="2" width="58.85546875" style="6" bestFit="1" customWidth="1"/>
    <col min="3" max="3" width="2.42578125" style="6" customWidth="1"/>
    <col min="4" max="4" width="20.7109375" style="6" customWidth="1"/>
    <col min="5" max="5" width="2.42578125" style="6" customWidth="1"/>
    <col min="6" max="6" width="45" style="6" bestFit="1" customWidth="1"/>
    <col min="7" max="7" width="2.42578125" style="6" customWidth="1"/>
    <col min="8" max="9" width="20.7109375" style="6" customWidth="1"/>
    <col min="10" max="10" width="9.140625" style="6"/>
    <col min="11" max="11" width="16" style="6" bestFit="1" customWidth="1"/>
    <col min="12" max="12" width="14.5703125" style="6" bestFit="1" customWidth="1"/>
    <col min="13" max="16384" width="9.140625" style="6"/>
  </cols>
  <sheetData>
    <row r="1" spans="2:19" ht="15.75" customHeight="1">
      <c r="B1" s="181" t="s">
        <v>170</v>
      </c>
      <c r="C1" s="182"/>
      <c r="D1" s="182"/>
      <c r="E1" s="182"/>
      <c r="F1" s="182"/>
      <c r="G1" s="182"/>
      <c r="H1" s="182"/>
      <c r="I1" s="183"/>
    </row>
    <row r="2" spans="2:19" ht="15.75" customHeight="1">
      <c r="B2" s="184"/>
      <c r="C2" s="185"/>
      <c r="D2" s="185"/>
      <c r="E2" s="185"/>
      <c r="F2" s="185"/>
      <c r="G2" s="185"/>
      <c r="H2" s="185"/>
      <c r="I2" s="186"/>
    </row>
    <row r="3" spans="2:19" ht="15.75" customHeight="1" thickBot="1">
      <c r="B3" s="73"/>
      <c r="C3" s="74"/>
      <c r="D3" s="74"/>
      <c r="E3" s="74"/>
      <c r="F3" s="74"/>
      <c r="G3" s="74"/>
      <c r="H3" s="187" t="s">
        <v>173</v>
      </c>
      <c r="I3" s="188"/>
    </row>
    <row r="4" spans="2:19" ht="19.5" thickBot="1">
      <c r="B4" s="7"/>
      <c r="C4" s="8"/>
      <c r="D4" s="110"/>
      <c r="H4" s="153"/>
      <c r="I4" s="154"/>
    </row>
    <row r="5" spans="2:19" ht="18.75" customHeight="1">
      <c r="B5" s="85" t="s">
        <v>26</v>
      </c>
      <c r="C5" s="11"/>
      <c r="D5" s="112"/>
      <c r="F5" s="131" t="s">
        <v>184</v>
      </c>
      <c r="G5" s="127"/>
      <c r="H5" s="132"/>
      <c r="I5" s="133"/>
      <c r="M5" s="155" t="s">
        <v>200</v>
      </c>
      <c r="N5" s="156"/>
      <c r="O5" s="156"/>
      <c r="P5" s="156"/>
      <c r="Q5" s="156"/>
      <c r="R5" s="156"/>
      <c r="S5" s="157"/>
    </row>
    <row r="6" spans="2:19" ht="18.75" customHeight="1">
      <c r="B6" s="86" t="s">
        <v>151</v>
      </c>
      <c r="C6" s="60"/>
      <c r="D6" s="113" t="s">
        <v>27</v>
      </c>
      <c r="F6" s="126" t="s">
        <v>193</v>
      </c>
      <c r="G6" s="128"/>
      <c r="H6" s="129" t="s">
        <v>182</v>
      </c>
      <c r="I6" s="130" t="s">
        <v>183</v>
      </c>
      <c r="L6" s="52"/>
      <c r="M6" s="158"/>
      <c r="N6" s="159"/>
      <c r="O6" s="159"/>
      <c r="P6" s="159"/>
      <c r="Q6" s="159"/>
      <c r="R6" s="159"/>
      <c r="S6" s="160"/>
    </row>
    <row r="7" spans="2:19" ht="18.75" customHeight="1">
      <c r="B7" s="55" t="s">
        <v>144</v>
      </c>
      <c r="C7" s="62"/>
      <c r="D7" s="56">
        <v>0</v>
      </c>
      <c r="E7" s="52"/>
      <c r="F7" s="92" t="s">
        <v>174</v>
      </c>
      <c r="G7" s="101"/>
      <c r="H7" s="56">
        <v>0</v>
      </c>
      <c r="I7" s="63">
        <v>0</v>
      </c>
      <c r="M7" s="134"/>
      <c r="N7" s="135"/>
      <c r="O7" s="135"/>
      <c r="P7" s="135"/>
      <c r="Q7" s="135"/>
      <c r="R7" s="135"/>
      <c r="S7" s="136"/>
    </row>
    <row r="8" spans="2:19" ht="18.75" customHeight="1">
      <c r="B8" s="55" t="s">
        <v>145</v>
      </c>
      <c r="C8" s="62"/>
      <c r="D8" s="56">
        <v>0</v>
      </c>
      <c r="E8" s="52"/>
      <c r="F8" s="92" t="s">
        <v>176</v>
      </c>
      <c r="G8" s="101"/>
      <c r="H8" s="56">
        <v>0</v>
      </c>
      <c r="I8" s="63">
        <v>0</v>
      </c>
      <c r="M8" s="137"/>
      <c r="N8" s="138"/>
      <c r="O8" s="138"/>
      <c r="P8" s="138"/>
      <c r="Q8" s="138"/>
      <c r="R8" s="138"/>
      <c r="S8" s="139"/>
    </row>
    <row r="9" spans="2:19" ht="18.75" customHeight="1">
      <c r="B9" s="55" t="s">
        <v>146</v>
      </c>
      <c r="C9" s="62"/>
      <c r="D9" s="56">
        <v>0</v>
      </c>
      <c r="E9" s="52"/>
      <c r="F9" s="93" t="s">
        <v>178</v>
      </c>
      <c r="G9" s="102"/>
      <c r="H9" s="56">
        <v>0</v>
      </c>
      <c r="I9" s="63">
        <v>0</v>
      </c>
      <c r="M9" s="137"/>
      <c r="N9" s="138"/>
      <c r="O9" s="138"/>
      <c r="P9" s="138"/>
      <c r="Q9" s="138"/>
      <c r="R9" s="138"/>
      <c r="S9" s="139"/>
    </row>
    <row r="10" spans="2:19" ht="18.75" customHeight="1">
      <c r="B10" s="55" t="s">
        <v>147</v>
      </c>
      <c r="C10" s="62"/>
      <c r="D10" s="56">
        <v>0</v>
      </c>
      <c r="E10" s="52"/>
      <c r="F10" s="96" t="s">
        <v>185</v>
      </c>
      <c r="G10" s="103"/>
      <c r="H10" s="56">
        <v>0</v>
      </c>
      <c r="I10" s="63">
        <v>0</v>
      </c>
      <c r="M10" s="137"/>
      <c r="N10" s="138"/>
      <c r="O10" s="138"/>
      <c r="P10" s="138"/>
      <c r="Q10" s="138"/>
      <c r="R10" s="138"/>
      <c r="S10" s="139"/>
    </row>
    <row r="11" spans="2:19" ht="18.75" customHeight="1">
      <c r="B11" s="55" t="s">
        <v>148</v>
      </c>
      <c r="C11" s="62"/>
      <c r="D11" s="56">
        <v>0</v>
      </c>
      <c r="E11" s="52"/>
      <c r="F11" s="92" t="s">
        <v>180</v>
      </c>
      <c r="G11" s="101"/>
      <c r="H11" s="56">
        <v>0</v>
      </c>
      <c r="I11" s="63">
        <v>0</v>
      </c>
      <c r="M11" s="161" t="s">
        <v>198</v>
      </c>
      <c r="N11" s="162"/>
      <c r="O11" s="162"/>
      <c r="P11" s="162"/>
      <c r="Q11" s="162"/>
      <c r="R11" s="162"/>
      <c r="S11" s="163"/>
    </row>
    <row r="12" spans="2:19" ht="18.75" customHeight="1">
      <c r="B12" s="55" t="s">
        <v>149</v>
      </c>
      <c r="C12" s="62"/>
      <c r="D12" s="56">
        <v>0</v>
      </c>
      <c r="E12" s="52"/>
      <c r="F12" s="92" t="s">
        <v>181</v>
      </c>
      <c r="G12" s="101"/>
      <c r="H12" s="56">
        <v>0</v>
      </c>
      <c r="I12" s="63">
        <v>0</v>
      </c>
      <c r="M12" s="161" t="s">
        <v>199</v>
      </c>
      <c r="N12" s="162"/>
      <c r="O12" s="162"/>
      <c r="P12" s="162"/>
      <c r="Q12" s="162"/>
      <c r="R12" s="162"/>
      <c r="S12" s="163"/>
    </row>
    <row r="13" spans="2:19" ht="18.75" customHeight="1">
      <c r="B13" s="55" t="s">
        <v>150</v>
      </c>
      <c r="C13" s="62"/>
      <c r="D13" s="56">
        <v>0</v>
      </c>
      <c r="E13" s="52"/>
      <c r="F13" s="93" t="s">
        <v>190</v>
      </c>
      <c r="G13" s="102"/>
      <c r="H13" s="91">
        <f>SUM(H7:H12)</f>
        <v>0</v>
      </c>
      <c r="I13" s="98">
        <f>SUM(I7:I12)</f>
        <v>0</v>
      </c>
      <c r="M13" s="161" t="s">
        <v>58</v>
      </c>
      <c r="N13" s="162"/>
      <c r="O13" s="162"/>
      <c r="P13" s="162"/>
      <c r="Q13" s="162"/>
      <c r="R13" s="162"/>
      <c r="S13" s="163"/>
    </row>
    <row r="14" spans="2:19" ht="18.75" customHeight="1" thickBot="1">
      <c r="B14" s="55" t="s">
        <v>142</v>
      </c>
      <c r="C14" s="62"/>
      <c r="D14" s="56">
        <v>0</v>
      </c>
      <c r="E14" s="52"/>
      <c r="F14" s="94" t="s">
        <v>189</v>
      </c>
      <c r="G14" s="104"/>
      <c r="H14" s="199">
        <f>I13-H13</f>
        <v>0</v>
      </c>
      <c r="I14" s="200"/>
      <c r="M14" s="140"/>
      <c r="N14" s="141"/>
      <c r="O14" s="141"/>
      <c r="P14" s="141"/>
      <c r="Q14" s="141"/>
      <c r="R14" s="141"/>
      <c r="S14" s="142"/>
    </row>
    <row r="15" spans="2:19" ht="18.75" customHeight="1">
      <c r="B15" s="55" t="s">
        <v>143</v>
      </c>
      <c r="C15" s="62"/>
      <c r="D15" s="56">
        <v>0</v>
      </c>
      <c r="E15" s="52"/>
      <c r="F15" s="119"/>
      <c r="G15" s="90"/>
      <c r="H15" s="90"/>
      <c r="I15" s="99"/>
      <c r="J15" s="52"/>
    </row>
    <row r="16" spans="2:19" ht="18.75" customHeight="1" thickBot="1">
      <c r="B16" s="83" t="s">
        <v>53</v>
      </c>
      <c r="C16" s="58"/>
      <c r="D16" s="57">
        <f>SUM(D7:D15)</f>
        <v>0</v>
      </c>
      <c r="F16" s="120" t="s">
        <v>191</v>
      </c>
      <c r="G16" s="104"/>
      <c r="H16" s="201">
        <f>D16+H14</f>
        <v>0</v>
      </c>
      <c r="I16" s="202"/>
    </row>
    <row r="17" spans="2:12" ht="18.75" customHeight="1" thickTop="1">
      <c r="B17" s="84"/>
      <c r="C17" s="2"/>
      <c r="D17" s="114"/>
      <c r="F17" s="119"/>
      <c r="G17" s="90"/>
      <c r="H17" s="100"/>
      <c r="I17" s="99"/>
    </row>
    <row r="18" spans="2:12" ht="18.75" customHeight="1">
      <c r="B18" s="85" t="s">
        <v>64</v>
      </c>
      <c r="C18" s="66"/>
      <c r="D18" s="115"/>
      <c r="F18" s="125" t="s">
        <v>192</v>
      </c>
      <c r="G18" s="127"/>
      <c r="H18" s="132"/>
      <c r="I18" s="133"/>
    </row>
    <row r="19" spans="2:12" ht="18.75" customHeight="1">
      <c r="B19" s="86" t="s">
        <v>171</v>
      </c>
      <c r="C19" s="68"/>
      <c r="D19" s="113" t="s">
        <v>27</v>
      </c>
      <c r="F19" s="118" t="s">
        <v>193</v>
      </c>
      <c r="G19" s="128"/>
      <c r="H19" s="129" t="s">
        <v>182</v>
      </c>
      <c r="I19" s="130" t="s">
        <v>183</v>
      </c>
    </row>
    <row r="20" spans="2:12" ht="18.75" customHeight="1">
      <c r="B20" s="87" t="s">
        <v>152</v>
      </c>
      <c r="C20" s="14"/>
      <c r="D20" s="56">
        <v>0</v>
      </c>
      <c r="F20" s="92" t="s">
        <v>175</v>
      </c>
      <c r="G20" s="105"/>
      <c r="H20" s="56">
        <v>0</v>
      </c>
      <c r="I20" s="63">
        <v>0</v>
      </c>
    </row>
    <row r="21" spans="2:12" ht="18.75" customHeight="1">
      <c r="B21" s="87" t="s">
        <v>153</v>
      </c>
      <c r="C21" s="14"/>
      <c r="D21" s="56">
        <v>0</v>
      </c>
      <c r="F21" s="92" t="s">
        <v>177</v>
      </c>
      <c r="G21" s="105"/>
      <c r="H21" s="56">
        <v>0</v>
      </c>
      <c r="I21" s="63">
        <v>0</v>
      </c>
    </row>
    <row r="22" spans="2:12" ht="18.75" customHeight="1">
      <c r="B22" s="87" t="s">
        <v>154</v>
      </c>
      <c r="C22" s="14"/>
      <c r="D22" s="56">
        <v>0</v>
      </c>
      <c r="F22" s="92" t="s">
        <v>179</v>
      </c>
      <c r="G22" s="105"/>
      <c r="H22" s="56"/>
      <c r="I22" s="63"/>
    </row>
    <row r="23" spans="2:12" ht="18.75" customHeight="1">
      <c r="B23" s="87" t="s">
        <v>155</v>
      </c>
      <c r="C23" s="5"/>
      <c r="D23" s="56">
        <v>0</v>
      </c>
      <c r="F23" s="93" t="s">
        <v>190</v>
      </c>
      <c r="G23" s="106"/>
      <c r="H23" s="91">
        <f>SUM(H20:H22)</f>
        <v>0</v>
      </c>
      <c r="I23" s="98">
        <f>SUM(I20:I22)</f>
        <v>0</v>
      </c>
    </row>
    <row r="24" spans="2:12" ht="18.75" customHeight="1">
      <c r="B24" s="87" t="s">
        <v>186</v>
      </c>
      <c r="C24" s="5"/>
      <c r="D24" s="56">
        <v>0</v>
      </c>
      <c r="F24" s="94" t="s">
        <v>189</v>
      </c>
      <c r="G24" s="107"/>
      <c r="H24" s="199">
        <f>I23-H23</f>
        <v>0</v>
      </c>
      <c r="I24" s="200"/>
      <c r="L24" s="234"/>
    </row>
    <row r="25" spans="2:12" ht="18.75" customHeight="1" thickBot="1">
      <c r="B25" s="87" t="s">
        <v>159</v>
      </c>
      <c r="C25" s="5"/>
      <c r="D25" s="56">
        <v>0</v>
      </c>
      <c r="F25" s="120" t="s">
        <v>195</v>
      </c>
      <c r="G25" s="106"/>
      <c r="H25" s="197">
        <f>D50-H24</f>
        <v>0</v>
      </c>
      <c r="I25" s="198"/>
    </row>
    <row r="26" spans="2:12" ht="18.75" customHeight="1" thickTop="1">
      <c r="B26" s="87" t="s">
        <v>158</v>
      </c>
      <c r="C26" s="14"/>
      <c r="D26" s="56">
        <v>0</v>
      </c>
      <c r="F26" s="119"/>
      <c r="G26" s="90"/>
      <c r="H26" s="90"/>
      <c r="I26" s="99"/>
    </row>
    <row r="27" spans="2:12" ht="18.75" customHeight="1" thickBot="1">
      <c r="B27" s="87" t="s">
        <v>160</v>
      </c>
      <c r="C27" s="14"/>
      <c r="D27" s="56">
        <v>0</v>
      </c>
      <c r="F27" s="97" t="s">
        <v>197</v>
      </c>
      <c r="G27" s="108"/>
      <c r="H27" s="193">
        <f>H16-H25</f>
        <v>0</v>
      </c>
      <c r="I27" s="194"/>
    </row>
    <row r="28" spans="2:12" ht="18.75" customHeight="1" thickTop="1">
      <c r="B28" s="87" t="s">
        <v>162</v>
      </c>
      <c r="C28" s="14"/>
      <c r="D28" s="56">
        <v>0</v>
      </c>
      <c r="F28" s="13"/>
      <c r="I28" s="17"/>
    </row>
    <row r="29" spans="2:12" ht="18.75" customHeight="1">
      <c r="B29" s="87" t="s">
        <v>187</v>
      </c>
      <c r="C29" s="14"/>
      <c r="D29" s="56">
        <v>0</v>
      </c>
      <c r="F29" s="95" t="s">
        <v>169</v>
      </c>
      <c r="G29" s="109"/>
      <c r="H29" s="195">
        <v>0</v>
      </c>
      <c r="I29" s="196"/>
    </row>
    <row r="30" spans="2:12" ht="18.75" customHeight="1" thickBot="1">
      <c r="B30" s="87" t="s">
        <v>35</v>
      </c>
      <c r="C30" s="14"/>
      <c r="D30" s="116"/>
      <c r="F30" s="13"/>
      <c r="I30" s="17"/>
    </row>
    <row r="31" spans="2:12" ht="18.75" customHeight="1" thickTop="1" thickBot="1">
      <c r="B31" s="232" t="s">
        <v>188</v>
      </c>
      <c r="C31" s="14"/>
      <c r="D31" s="56">
        <v>0</v>
      </c>
      <c r="F31" s="122" t="s">
        <v>111</v>
      </c>
      <c r="G31" s="121"/>
      <c r="H31" s="189">
        <f>H27-H29</f>
        <v>0</v>
      </c>
      <c r="I31" s="190"/>
      <c r="K31" s="234"/>
    </row>
    <row r="32" spans="2:12" ht="18.75" customHeight="1" thickTop="1">
      <c r="B32" s="232" t="s">
        <v>60</v>
      </c>
      <c r="C32" s="14"/>
      <c r="D32" s="56">
        <v>0</v>
      </c>
      <c r="I32" s="17"/>
    </row>
    <row r="33" spans="2:9" ht="18.75" customHeight="1">
      <c r="B33" s="87" t="s">
        <v>156</v>
      </c>
      <c r="C33" s="15"/>
      <c r="D33" s="56">
        <v>0</v>
      </c>
      <c r="I33" s="17"/>
    </row>
    <row r="34" spans="2:9" ht="18.75" customHeight="1">
      <c r="B34" s="87" t="s">
        <v>161</v>
      </c>
      <c r="C34" s="15"/>
      <c r="D34" s="56">
        <v>0</v>
      </c>
      <c r="I34" s="17"/>
    </row>
    <row r="35" spans="2:9" ht="18.75" customHeight="1">
      <c r="B35" s="87" t="s">
        <v>163</v>
      </c>
      <c r="C35" s="14"/>
      <c r="D35" s="56">
        <v>0</v>
      </c>
      <c r="I35" s="17"/>
    </row>
    <row r="36" spans="2:9" ht="18.75" customHeight="1">
      <c r="B36" s="87" t="s">
        <v>164</v>
      </c>
      <c r="C36" s="16"/>
      <c r="D36" s="56">
        <v>0</v>
      </c>
      <c r="I36" s="17"/>
    </row>
    <row r="37" spans="2:9" ht="18.75" customHeight="1">
      <c r="B37" s="87" t="s">
        <v>165</v>
      </c>
      <c r="C37" s="16"/>
      <c r="D37" s="56">
        <v>0</v>
      </c>
      <c r="I37" s="17"/>
    </row>
    <row r="38" spans="2:9" ht="18.75" customHeight="1">
      <c r="B38" s="87" t="s">
        <v>166</v>
      </c>
      <c r="C38" s="14"/>
      <c r="D38" s="56">
        <v>0</v>
      </c>
      <c r="I38" s="17"/>
    </row>
    <row r="39" spans="2:9" ht="18.75" customHeight="1">
      <c r="B39" s="87" t="s">
        <v>17</v>
      </c>
      <c r="C39" s="15"/>
      <c r="D39" s="56">
        <v>0</v>
      </c>
      <c r="I39" s="17"/>
    </row>
    <row r="40" spans="2:9" ht="18.75" customHeight="1">
      <c r="B40" s="87" t="s">
        <v>167</v>
      </c>
      <c r="C40" s="15"/>
      <c r="D40" s="56">
        <v>0</v>
      </c>
      <c r="I40" s="17"/>
    </row>
    <row r="41" spans="2:9" ht="18.75" customHeight="1">
      <c r="B41" s="87" t="s">
        <v>157</v>
      </c>
      <c r="C41" s="15"/>
      <c r="D41" s="56">
        <v>0</v>
      </c>
      <c r="I41" s="17"/>
    </row>
    <row r="42" spans="2:9" ht="18.75" customHeight="1">
      <c r="B42" s="87" t="s">
        <v>168</v>
      </c>
      <c r="C42" s="14"/>
      <c r="D42" s="56">
        <v>0</v>
      </c>
      <c r="I42" s="17"/>
    </row>
    <row r="43" spans="2:9" ht="18.75" customHeight="1">
      <c r="B43" s="87" t="s">
        <v>227</v>
      </c>
      <c r="C43" s="14"/>
      <c r="D43" s="116"/>
      <c r="I43" s="17"/>
    </row>
    <row r="44" spans="2:9" ht="18.75" customHeight="1">
      <c r="B44" s="69" t="s">
        <v>112</v>
      </c>
      <c r="C44" s="14"/>
      <c r="D44" s="56">
        <v>0</v>
      </c>
      <c r="I44" s="17"/>
    </row>
    <row r="45" spans="2:9" ht="18.75" customHeight="1">
      <c r="B45" s="69" t="s">
        <v>112</v>
      </c>
      <c r="C45" s="14"/>
      <c r="D45" s="56">
        <v>0</v>
      </c>
      <c r="I45" s="17"/>
    </row>
    <row r="46" spans="2:9" ht="18.75" customHeight="1">
      <c r="B46" s="69" t="s">
        <v>112</v>
      </c>
      <c r="C46" s="15"/>
      <c r="D46" s="56">
        <v>0</v>
      </c>
      <c r="I46" s="17"/>
    </row>
    <row r="47" spans="2:9" ht="18.75" customHeight="1">
      <c r="B47" s="69" t="s">
        <v>112</v>
      </c>
      <c r="C47" s="15"/>
      <c r="D47" s="56">
        <v>0</v>
      </c>
      <c r="I47" s="17"/>
    </row>
    <row r="48" spans="2:9" ht="18.75" customHeight="1">
      <c r="B48" s="69" t="s">
        <v>112</v>
      </c>
      <c r="C48" s="14"/>
      <c r="D48" s="56">
        <v>0</v>
      </c>
      <c r="I48" s="17"/>
    </row>
    <row r="49" spans="2:9" ht="18.75" customHeight="1">
      <c r="B49" s="69" t="s">
        <v>112</v>
      </c>
      <c r="C49" s="2"/>
      <c r="D49" s="56">
        <v>0</v>
      </c>
      <c r="I49" s="17"/>
    </row>
    <row r="50" spans="2:9" ht="18.75" customHeight="1" thickBot="1">
      <c r="B50" s="83" t="s">
        <v>194</v>
      </c>
      <c r="C50" s="58"/>
      <c r="D50" s="59">
        <f>SUM(D20:D29,D31:D42,D44:D49)</f>
        <v>0</v>
      </c>
      <c r="I50" s="17"/>
    </row>
    <row r="51" spans="2:9" ht="18.75" customHeight="1" thickTop="1" thickBot="1">
      <c r="B51" s="88"/>
      <c r="C51" s="81"/>
      <c r="D51" s="117"/>
      <c r="I51" s="17"/>
    </row>
    <row r="52" spans="2:9" ht="18.75" customHeight="1" thickTop="1" thickBot="1">
      <c r="B52" s="123" t="s">
        <v>196</v>
      </c>
      <c r="C52" s="71"/>
      <c r="D52" s="124">
        <f>D16-D50</f>
        <v>0</v>
      </c>
      <c r="I52" s="17"/>
    </row>
    <row r="53" spans="2:9" ht="18.75" customHeight="1" thickTop="1" thickBot="1">
      <c r="B53" s="75"/>
      <c r="C53" s="71"/>
      <c r="D53" s="111"/>
      <c r="I53" s="17"/>
    </row>
    <row r="54" spans="2:9" ht="18.75" customHeight="1" thickBot="1">
      <c r="B54" s="75"/>
      <c r="C54" s="71"/>
      <c r="H54" s="191" t="s">
        <v>172</v>
      </c>
      <c r="I54" s="192"/>
    </row>
    <row r="55" spans="2:9" ht="18.75" customHeight="1">
      <c r="B55" s="75"/>
      <c r="C55" s="71"/>
      <c r="D55" s="111"/>
      <c r="I55" s="17"/>
    </row>
    <row r="56" spans="2:9" ht="18.75" customHeight="1" thickBot="1">
      <c r="B56" s="44"/>
      <c r="C56" s="45"/>
      <c r="D56" s="45"/>
      <c r="E56" s="45"/>
      <c r="F56" s="45"/>
      <c r="G56" s="45"/>
      <c r="H56" s="45"/>
      <c r="I56" s="46"/>
    </row>
  </sheetData>
  <dataConsolidate/>
  <mergeCells count="14">
    <mergeCell ref="H31:I31"/>
    <mergeCell ref="H54:I54"/>
    <mergeCell ref="B1:I2"/>
    <mergeCell ref="H27:I27"/>
    <mergeCell ref="H29:I29"/>
    <mergeCell ref="H25:I25"/>
    <mergeCell ref="H24:I24"/>
    <mergeCell ref="H14:I14"/>
    <mergeCell ref="H16:I16"/>
    <mergeCell ref="M5:S6"/>
    <mergeCell ref="M11:S11"/>
    <mergeCell ref="M12:S12"/>
    <mergeCell ref="M13:S13"/>
    <mergeCell ref="H3:I3"/>
  </mergeCells>
  <printOptions horizontalCentered="1"/>
  <pageMargins left="0.25" right="0.25" top="0.5" bottom="0.5" header="0" footer="0"/>
  <pageSetup scale="5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EDD6D-456A-4BFD-9C1C-10D27B34E02D}">
  <sheetPr codeName="Sheet5"/>
  <dimension ref="A1:D24"/>
  <sheetViews>
    <sheetView zoomScale="80" zoomScaleNormal="80" workbookViewId="0">
      <selection sqref="A1:XFD1048576"/>
    </sheetView>
  </sheetViews>
  <sheetFormatPr defaultColWidth="8.85546875" defaultRowHeight="18.75"/>
  <cols>
    <col min="1" max="16384" width="8.85546875" style="10"/>
  </cols>
  <sheetData>
    <row r="1" spans="1:3">
      <c r="A1" s="10">
        <v>9</v>
      </c>
      <c r="B1" s="10">
        <v>50</v>
      </c>
      <c r="C1" s="10" t="s">
        <v>78</v>
      </c>
    </row>
    <row r="2" spans="1:3">
      <c r="A2" s="10">
        <v>9</v>
      </c>
      <c r="B2" s="10">
        <v>100</v>
      </c>
      <c r="C2" s="10" t="s">
        <v>79</v>
      </c>
    </row>
    <row r="3" spans="1:3">
      <c r="A3" s="10">
        <v>9</v>
      </c>
      <c r="B3" s="10">
        <v>150</v>
      </c>
      <c r="C3" s="10" t="s">
        <v>80</v>
      </c>
    </row>
    <row r="4" spans="1:3">
      <c r="A4" s="10">
        <v>9</v>
      </c>
      <c r="B4" s="10">
        <v>235</v>
      </c>
    </row>
    <row r="5" spans="1:3">
      <c r="A5" s="10">
        <v>9</v>
      </c>
      <c r="B5" s="10">
        <v>260</v>
      </c>
    </row>
    <row r="6" spans="1:3">
      <c r="A6" s="10">
        <v>9</v>
      </c>
      <c r="B6" s="10">
        <v>280</v>
      </c>
    </row>
    <row r="7" spans="1:3">
      <c r="A7" s="10">
        <v>19</v>
      </c>
      <c r="B7" s="10">
        <v>50</v>
      </c>
      <c r="C7" s="10" t="s">
        <v>81</v>
      </c>
    </row>
    <row r="8" spans="1:3">
      <c r="A8" s="10">
        <v>19</v>
      </c>
      <c r="B8" s="10">
        <v>100</v>
      </c>
      <c r="C8" s="10" t="s">
        <v>82</v>
      </c>
    </row>
    <row r="9" spans="1:3">
      <c r="A9" s="10">
        <v>19</v>
      </c>
      <c r="B9" s="10">
        <v>150</v>
      </c>
      <c r="C9" s="10" t="s">
        <v>83</v>
      </c>
    </row>
    <row r="10" spans="1:3">
      <c r="A10" s="10">
        <v>19</v>
      </c>
      <c r="B10" s="10">
        <v>250</v>
      </c>
      <c r="C10" s="10" t="s">
        <v>87</v>
      </c>
    </row>
    <row r="11" spans="1:3">
      <c r="A11" s="10">
        <v>19</v>
      </c>
      <c r="B11" s="10">
        <v>280</v>
      </c>
    </row>
    <row r="12" spans="1:3">
      <c r="A12" s="10">
        <v>19</v>
      </c>
      <c r="B12" s="10">
        <v>300</v>
      </c>
    </row>
    <row r="13" spans="1:3">
      <c r="A13" s="10">
        <v>29</v>
      </c>
      <c r="B13" s="10">
        <v>100</v>
      </c>
      <c r="C13" s="10" t="s">
        <v>84</v>
      </c>
    </row>
    <row r="14" spans="1:3">
      <c r="A14" s="10">
        <v>29</v>
      </c>
      <c r="B14" s="10">
        <v>150</v>
      </c>
      <c r="C14" s="10" t="s">
        <v>85</v>
      </c>
    </row>
    <row r="15" spans="1:3">
      <c r="A15" s="10">
        <v>29</v>
      </c>
      <c r="B15" s="10">
        <v>250</v>
      </c>
      <c r="C15" s="10" t="s">
        <v>88</v>
      </c>
    </row>
    <row r="16" spans="1:3">
      <c r="A16" s="10">
        <v>29</v>
      </c>
      <c r="B16" s="10">
        <v>310</v>
      </c>
    </row>
    <row r="17" spans="1:4">
      <c r="A17" s="10">
        <v>29</v>
      </c>
      <c r="B17" s="10">
        <v>330</v>
      </c>
    </row>
    <row r="18" spans="1:4">
      <c r="A18" s="10">
        <v>29</v>
      </c>
      <c r="B18" s="10">
        <v>350</v>
      </c>
      <c r="D18" s="10" t="s">
        <v>86</v>
      </c>
    </row>
    <row r="19" spans="1:4">
      <c r="A19" s="10">
        <v>30</v>
      </c>
      <c r="B19" s="10">
        <v>150</v>
      </c>
    </row>
    <row r="20" spans="1:4">
      <c r="A20" s="10">
        <v>30</v>
      </c>
      <c r="B20" s="10">
        <v>200</v>
      </c>
    </row>
    <row r="21" spans="1:4">
      <c r="A21" s="10">
        <v>30</v>
      </c>
      <c r="B21" s="10">
        <v>250</v>
      </c>
    </row>
    <row r="22" spans="1:4">
      <c r="A22" s="10">
        <v>30</v>
      </c>
      <c r="B22" s="10">
        <v>360</v>
      </c>
    </row>
    <row r="23" spans="1:4">
      <c r="A23" s="10">
        <v>30</v>
      </c>
      <c r="B23" s="10">
        <v>380</v>
      </c>
    </row>
    <row r="24" spans="1:4">
      <c r="A24" s="10">
        <v>30</v>
      </c>
      <c r="B24" s="10">
        <v>400</v>
      </c>
    </row>
  </sheetData>
  <phoneticPr fontId="3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6306B-D49A-4320-BFBC-7268225E31D0}">
  <sheetPr codeName="Sheet7"/>
  <dimension ref="A1:D24"/>
  <sheetViews>
    <sheetView zoomScale="80" zoomScaleNormal="80" workbookViewId="0">
      <selection activeCell="D18" sqref="D18"/>
    </sheetView>
  </sheetViews>
  <sheetFormatPr defaultColWidth="8.85546875" defaultRowHeight="18.75"/>
  <cols>
    <col min="1" max="16384" width="8.85546875" style="10"/>
  </cols>
  <sheetData>
    <row r="1" spans="1:3">
      <c r="A1" s="10">
        <v>9</v>
      </c>
      <c r="B1" s="10">
        <v>50</v>
      </c>
      <c r="C1" s="10" t="s">
        <v>89</v>
      </c>
    </row>
    <row r="2" spans="1:3">
      <c r="A2" s="10">
        <v>9</v>
      </c>
      <c r="B2" s="10">
        <v>100</v>
      </c>
      <c r="C2" s="10" t="s">
        <v>90</v>
      </c>
    </row>
    <row r="3" spans="1:3">
      <c r="A3" s="10">
        <v>9</v>
      </c>
      <c r="B3" s="10">
        <v>150</v>
      </c>
      <c r="C3" s="10" t="s">
        <v>91</v>
      </c>
    </row>
    <row r="4" spans="1:3">
      <c r="A4" s="10">
        <v>9</v>
      </c>
      <c r="B4" s="10">
        <v>235</v>
      </c>
    </row>
    <row r="5" spans="1:3">
      <c r="A5" s="10">
        <v>9</v>
      </c>
      <c r="B5" s="10">
        <v>260</v>
      </c>
    </row>
    <row r="6" spans="1:3">
      <c r="A6" s="10">
        <v>9</v>
      </c>
      <c r="B6" s="10">
        <v>280</v>
      </c>
    </row>
    <row r="7" spans="1:3">
      <c r="A7" s="10">
        <v>19</v>
      </c>
      <c r="B7" s="10">
        <v>50</v>
      </c>
      <c r="C7" s="10" t="s">
        <v>92</v>
      </c>
    </row>
    <row r="8" spans="1:3">
      <c r="A8" s="10">
        <v>19</v>
      </c>
      <c r="B8" s="10">
        <v>100</v>
      </c>
      <c r="C8" s="10" t="s">
        <v>93</v>
      </c>
    </row>
    <row r="9" spans="1:3">
      <c r="A9" s="10">
        <v>19</v>
      </c>
      <c r="B9" s="10">
        <v>150</v>
      </c>
      <c r="C9" s="10" t="s">
        <v>94</v>
      </c>
    </row>
    <row r="10" spans="1:3">
      <c r="A10" s="10">
        <v>19</v>
      </c>
      <c r="B10" s="10">
        <v>250</v>
      </c>
      <c r="C10" s="10" t="s">
        <v>95</v>
      </c>
    </row>
    <row r="11" spans="1:3">
      <c r="A11" s="10">
        <v>19</v>
      </c>
      <c r="B11" s="10">
        <v>280</v>
      </c>
    </row>
    <row r="12" spans="1:3">
      <c r="A12" s="10">
        <v>19</v>
      </c>
      <c r="B12" s="10">
        <v>300</v>
      </c>
    </row>
    <row r="13" spans="1:3">
      <c r="A13" s="10">
        <v>29</v>
      </c>
      <c r="B13" s="10">
        <v>100</v>
      </c>
      <c r="C13" s="10" t="s">
        <v>96</v>
      </c>
    </row>
    <row r="14" spans="1:3">
      <c r="A14" s="10">
        <v>29</v>
      </c>
      <c r="B14" s="10">
        <v>150</v>
      </c>
      <c r="C14" s="10" t="s">
        <v>97</v>
      </c>
    </row>
    <row r="15" spans="1:3">
      <c r="A15" s="10">
        <v>29</v>
      </c>
      <c r="B15" s="10">
        <v>250</v>
      </c>
      <c r="C15" s="10" t="s">
        <v>98</v>
      </c>
    </row>
    <row r="16" spans="1:3">
      <c r="A16" s="10">
        <v>29</v>
      </c>
      <c r="B16" s="10">
        <v>310</v>
      </c>
    </row>
    <row r="17" spans="1:4">
      <c r="A17" s="10">
        <v>29</v>
      </c>
      <c r="B17" s="10">
        <v>330</v>
      </c>
    </row>
    <row r="18" spans="1:4">
      <c r="A18" s="10">
        <v>29</v>
      </c>
      <c r="B18" s="10">
        <v>350</v>
      </c>
      <c r="D18" s="10" t="s">
        <v>99</v>
      </c>
    </row>
    <row r="19" spans="1:4">
      <c r="A19" s="10">
        <v>30</v>
      </c>
      <c r="B19" s="10">
        <v>150</v>
      </c>
    </row>
    <row r="20" spans="1:4">
      <c r="A20" s="10">
        <v>30</v>
      </c>
      <c r="B20" s="10">
        <v>200</v>
      </c>
    </row>
    <row r="21" spans="1:4">
      <c r="A21" s="10">
        <v>30</v>
      </c>
      <c r="B21" s="10">
        <v>250</v>
      </c>
    </row>
    <row r="22" spans="1:4">
      <c r="A22" s="10">
        <v>30</v>
      </c>
      <c r="B22" s="10">
        <v>360</v>
      </c>
    </row>
    <row r="23" spans="1:4">
      <c r="A23" s="10">
        <v>30</v>
      </c>
      <c r="B23" s="10">
        <v>380</v>
      </c>
    </row>
    <row r="24" spans="1:4">
      <c r="A24" s="10">
        <v>30</v>
      </c>
      <c r="B24" s="10">
        <v>400</v>
      </c>
    </row>
  </sheetData>
  <phoneticPr fontId="3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B58FE-D99B-4669-9817-517CE45B56CA}">
  <sheetPr codeName="Sheet8"/>
  <dimension ref="A1:D24"/>
  <sheetViews>
    <sheetView topLeftCell="A16" zoomScale="80" zoomScaleNormal="80" workbookViewId="0">
      <selection activeCell="D18" sqref="D18"/>
    </sheetView>
  </sheetViews>
  <sheetFormatPr defaultColWidth="8.85546875" defaultRowHeight="18.75"/>
  <cols>
    <col min="1" max="16384" width="8.85546875" style="10"/>
  </cols>
  <sheetData>
    <row r="1" spans="1:3">
      <c r="A1" s="10">
        <v>9</v>
      </c>
      <c r="B1" s="10">
        <v>50</v>
      </c>
      <c r="C1" s="10" t="s">
        <v>100</v>
      </c>
    </row>
    <row r="2" spans="1:3">
      <c r="A2" s="10">
        <v>9</v>
      </c>
      <c r="B2" s="10">
        <v>100</v>
      </c>
      <c r="C2" s="10" t="s">
        <v>101</v>
      </c>
    </row>
    <row r="3" spans="1:3">
      <c r="A3" s="10">
        <v>9</v>
      </c>
      <c r="B3" s="10">
        <v>150</v>
      </c>
      <c r="C3" s="10" t="s">
        <v>102</v>
      </c>
    </row>
    <row r="4" spans="1:3">
      <c r="A4" s="10">
        <v>9</v>
      </c>
      <c r="B4" s="10">
        <v>235</v>
      </c>
    </row>
    <row r="5" spans="1:3">
      <c r="A5" s="10">
        <v>9</v>
      </c>
      <c r="B5" s="10">
        <v>260</v>
      </c>
    </row>
    <row r="6" spans="1:3">
      <c r="A6" s="10">
        <v>9</v>
      </c>
      <c r="B6" s="10">
        <v>280</v>
      </c>
    </row>
    <row r="7" spans="1:3">
      <c r="A7" s="10">
        <v>19</v>
      </c>
      <c r="B7" s="10">
        <v>50</v>
      </c>
      <c r="C7" s="10" t="s">
        <v>103</v>
      </c>
    </row>
    <row r="8" spans="1:3">
      <c r="A8" s="10">
        <v>19</v>
      </c>
      <c r="B8" s="10">
        <v>100</v>
      </c>
      <c r="C8" s="10" t="s">
        <v>104</v>
      </c>
    </row>
    <row r="9" spans="1:3">
      <c r="A9" s="10">
        <v>19</v>
      </c>
      <c r="B9" s="10">
        <v>150</v>
      </c>
      <c r="C9" s="10" t="s">
        <v>109</v>
      </c>
    </row>
    <row r="10" spans="1:3">
      <c r="A10" s="10">
        <v>19</v>
      </c>
      <c r="B10" s="10">
        <v>200</v>
      </c>
      <c r="C10" s="10" t="s">
        <v>105</v>
      </c>
    </row>
    <row r="11" spans="1:3">
      <c r="A11" s="10">
        <v>19</v>
      </c>
      <c r="B11" s="10">
        <v>280</v>
      </c>
    </row>
    <row r="12" spans="1:3">
      <c r="A12" s="10">
        <v>19</v>
      </c>
      <c r="B12" s="10">
        <v>300</v>
      </c>
    </row>
    <row r="13" spans="1:3">
      <c r="A13" s="10">
        <v>29</v>
      </c>
      <c r="B13" s="10">
        <v>100</v>
      </c>
      <c r="C13" s="10" t="s">
        <v>106</v>
      </c>
    </row>
    <row r="14" spans="1:3">
      <c r="A14" s="10">
        <v>29</v>
      </c>
      <c r="B14" s="10">
        <v>150</v>
      </c>
      <c r="C14" s="10" t="s">
        <v>107</v>
      </c>
    </row>
    <row r="15" spans="1:3">
      <c r="A15" s="10">
        <v>29</v>
      </c>
      <c r="B15" s="10">
        <v>200</v>
      </c>
      <c r="C15" s="10" t="s">
        <v>108</v>
      </c>
    </row>
    <row r="16" spans="1:3">
      <c r="A16" s="10">
        <v>29</v>
      </c>
      <c r="B16" s="10">
        <v>310</v>
      </c>
    </row>
    <row r="17" spans="1:4">
      <c r="A17" s="10">
        <v>29</v>
      </c>
      <c r="B17" s="10">
        <v>330</v>
      </c>
    </row>
    <row r="18" spans="1:4">
      <c r="A18" s="10">
        <v>29</v>
      </c>
      <c r="B18" s="10">
        <v>350</v>
      </c>
      <c r="D18" s="10" t="s">
        <v>110</v>
      </c>
    </row>
    <row r="19" spans="1:4">
      <c r="A19" s="10">
        <v>30</v>
      </c>
      <c r="B19" s="10">
        <v>150</v>
      </c>
    </row>
    <row r="20" spans="1:4">
      <c r="A20" s="10">
        <v>30</v>
      </c>
      <c r="B20" s="10">
        <v>200</v>
      </c>
    </row>
    <row r="21" spans="1:4">
      <c r="A21" s="10">
        <v>30</v>
      </c>
      <c r="B21" s="10">
        <v>250</v>
      </c>
    </row>
    <row r="22" spans="1:4">
      <c r="A22" s="10">
        <v>30</v>
      </c>
      <c r="B22" s="10">
        <v>360</v>
      </c>
    </row>
    <row r="23" spans="1:4">
      <c r="A23" s="10">
        <v>30</v>
      </c>
      <c r="B23" s="10">
        <v>380</v>
      </c>
    </row>
    <row r="24" spans="1:4">
      <c r="A24" s="10">
        <v>30</v>
      </c>
      <c r="B24" s="10">
        <v>400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E1E34-0324-4655-8E07-2465D2964B12}">
  <sheetPr codeName="Sheet13"/>
  <dimension ref="A3:L44"/>
  <sheetViews>
    <sheetView topLeftCell="A22" workbookViewId="0">
      <selection activeCell="D27" sqref="D27"/>
    </sheetView>
  </sheetViews>
  <sheetFormatPr defaultColWidth="8.85546875" defaultRowHeight="15"/>
  <cols>
    <col min="1" max="1" width="18.42578125" bestFit="1" customWidth="1"/>
    <col min="5" max="5" width="8.85546875" bestFit="1" customWidth="1"/>
    <col min="6" max="6" width="11.42578125" bestFit="1" customWidth="1"/>
    <col min="7" max="7" width="10.140625" bestFit="1" customWidth="1"/>
  </cols>
  <sheetData>
    <row r="3" spans="1:12">
      <c r="A3" t="s">
        <v>116</v>
      </c>
      <c r="B3">
        <v>0</v>
      </c>
      <c r="L3" t="s">
        <v>141</v>
      </c>
    </row>
    <row r="4" spans="1:12">
      <c r="A4" t="s">
        <v>140</v>
      </c>
      <c r="B4">
        <v>40</v>
      </c>
      <c r="L4" t="s">
        <v>114</v>
      </c>
    </row>
    <row r="5" spans="1:12">
      <c r="A5" t="s">
        <v>139</v>
      </c>
      <c r="B5">
        <v>40</v>
      </c>
      <c r="L5" t="s">
        <v>115</v>
      </c>
    </row>
    <row r="6" spans="1:12">
      <c r="A6" t="s">
        <v>138</v>
      </c>
      <c r="B6">
        <v>40</v>
      </c>
    </row>
    <row r="7" spans="1:12">
      <c r="A7" t="s">
        <v>137</v>
      </c>
      <c r="B7">
        <v>20</v>
      </c>
    </row>
    <row r="8" spans="1:12">
      <c r="A8" t="s">
        <v>136</v>
      </c>
      <c r="B8">
        <v>40</v>
      </c>
    </row>
    <row r="9" spans="1:12">
      <c r="A9" t="s">
        <v>135</v>
      </c>
      <c r="B9">
        <v>30</v>
      </c>
    </row>
    <row r="10" spans="1:12">
      <c r="A10" t="s">
        <v>134</v>
      </c>
      <c r="B10">
        <v>30</v>
      </c>
    </row>
    <row r="11" spans="1:12">
      <c r="A11" t="s">
        <v>133</v>
      </c>
      <c r="B11">
        <v>30</v>
      </c>
    </row>
    <row r="12" spans="1:12">
      <c r="A12" t="s">
        <v>132</v>
      </c>
      <c r="B12">
        <v>40</v>
      </c>
    </row>
    <row r="13" spans="1:12">
      <c r="A13" t="s">
        <v>131</v>
      </c>
      <c r="B13">
        <v>40</v>
      </c>
    </row>
    <row r="14" spans="1:12">
      <c r="A14" t="s">
        <v>130</v>
      </c>
      <c r="B14">
        <v>20</v>
      </c>
    </row>
    <row r="15" spans="1:12">
      <c r="A15" t="s">
        <v>24</v>
      </c>
      <c r="B15">
        <v>30</v>
      </c>
    </row>
    <row r="16" spans="1:12">
      <c r="A16" t="s">
        <v>129</v>
      </c>
      <c r="B16">
        <v>40</v>
      </c>
    </row>
    <row r="24" spans="1:8">
      <c r="A24" t="s">
        <v>77</v>
      </c>
    </row>
    <row r="25" spans="1:8">
      <c r="A25" t="s">
        <v>118</v>
      </c>
      <c r="B25" t="s">
        <v>125</v>
      </c>
      <c r="D25" t="s">
        <v>128</v>
      </c>
    </row>
    <row r="26" spans="1:8">
      <c r="A26" s="54" t="s">
        <v>117</v>
      </c>
      <c r="B26">
        <v>1</v>
      </c>
      <c r="D26" t="s">
        <v>4</v>
      </c>
      <c r="E26" t="s">
        <v>0</v>
      </c>
      <c r="F26" t="s">
        <v>1</v>
      </c>
      <c r="G26" t="s">
        <v>2</v>
      </c>
      <c r="H26" t="s">
        <v>3</v>
      </c>
    </row>
    <row r="27" spans="1:8">
      <c r="A27" s="53" t="s">
        <v>119</v>
      </c>
      <c r="B27">
        <v>0.7</v>
      </c>
      <c r="D27" t="e">
        <f>VLOOKUP(#REF!,'Manure and Nutrient Credits'!A26:B30,2,FALSE)</f>
        <v>#REF!</v>
      </c>
      <c r="E27" t="e">
        <f>$D$27*#REF!</f>
        <v>#REF!</v>
      </c>
      <c r="F27" t="e">
        <f>$D$27*#REF!</f>
        <v>#REF!</v>
      </c>
      <c r="G27" t="e">
        <f>$D$27*#REF!</f>
        <v>#REF!</v>
      </c>
      <c r="H27" t="e">
        <f>$D$27*#REF!</f>
        <v>#REF!</v>
      </c>
    </row>
    <row r="28" spans="1:8">
      <c r="A28" s="53" t="s">
        <v>124</v>
      </c>
      <c r="B28">
        <v>0.4</v>
      </c>
      <c r="D28" t="s">
        <v>127</v>
      </c>
    </row>
    <row r="29" spans="1:8">
      <c r="A29" s="53" t="s">
        <v>120</v>
      </c>
      <c r="B29">
        <v>0.2</v>
      </c>
    </row>
    <row r="30" spans="1:8">
      <c r="A30" s="53" t="s">
        <v>123</v>
      </c>
      <c r="B30">
        <v>0.1</v>
      </c>
      <c r="D30" t="e">
        <f>VLOOKUP(#REF!,A26:B30,2,FALSE)</f>
        <v>#REF!</v>
      </c>
      <c r="E30" t="e">
        <f>$D$30*#REF!</f>
        <v>#REF!</v>
      </c>
      <c r="F30" t="e">
        <f>$D$30*#REF!</f>
        <v>#REF!</v>
      </c>
      <c r="G30" t="e">
        <f>$D$30*#REF!</f>
        <v>#REF!</v>
      </c>
      <c r="H30" t="e">
        <f>$D$30*#REF!</f>
        <v>#REF!</v>
      </c>
    </row>
    <row r="31" spans="1:8">
      <c r="D31" t="s">
        <v>126</v>
      </c>
    </row>
    <row r="32" spans="1:8">
      <c r="A32" s="53"/>
    </row>
    <row r="33" spans="1:8">
      <c r="A33" s="53"/>
      <c r="D33" t="e">
        <f>VLOOKUP(#REF!,A26:B30,2,FALSE)</f>
        <v>#REF!</v>
      </c>
      <c r="E33" t="e">
        <f>$D$33*#REF!</f>
        <v>#REF!</v>
      </c>
      <c r="F33" t="e">
        <f>$D$33*#REF!</f>
        <v>#REF!</v>
      </c>
      <c r="G33" t="e">
        <f>$D$33*#REF!</f>
        <v>#REF!</v>
      </c>
      <c r="H33" t="e">
        <f>$D$33*#REF!</f>
        <v>#REF!</v>
      </c>
    </row>
    <row r="34" spans="1:8">
      <c r="A34" s="53"/>
    </row>
    <row r="35" spans="1:8">
      <c r="A35" s="53" t="s">
        <v>113</v>
      </c>
    </row>
    <row r="36" spans="1:8">
      <c r="A36" t="s">
        <v>118</v>
      </c>
      <c r="B36" t="s">
        <v>125</v>
      </c>
      <c r="D36" t="s">
        <v>121</v>
      </c>
    </row>
    <row r="37" spans="1:8">
      <c r="A37" s="54" t="s">
        <v>117</v>
      </c>
      <c r="B37">
        <v>1</v>
      </c>
      <c r="D37" t="s">
        <v>4</v>
      </c>
      <c r="E37" t="s">
        <v>0</v>
      </c>
      <c r="F37" t="s">
        <v>1</v>
      </c>
      <c r="G37" t="s">
        <v>2</v>
      </c>
      <c r="H37" t="s">
        <v>3</v>
      </c>
    </row>
    <row r="38" spans="1:8">
      <c r="A38" s="53" t="s">
        <v>119</v>
      </c>
      <c r="B38">
        <v>0.7</v>
      </c>
      <c r="D38" t="e">
        <f>VLOOKUP(#REF!,'Manure and Nutrient Credits'!A37:B41,2,FALSE)</f>
        <v>#REF!</v>
      </c>
      <c r="E38" t="e">
        <f>$D$38*#REF!</f>
        <v>#REF!</v>
      </c>
      <c r="F38" t="e">
        <f>$D$38*#REF!</f>
        <v>#REF!</v>
      </c>
      <c r="G38" t="e">
        <f>$D$38*#REF!</f>
        <v>#REF!</v>
      </c>
      <c r="H38" t="e">
        <f>$D$38*#REF!</f>
        <v>#REF!</v>
      </c>
    </row>
    <row r="39" spans="1:8">
      <c r="A39" s="53" t="s">
        <v>124</v>
      </c>
      <c r="B39">
        <v>0.4</v>
      </c>
      <c r="D39" t="s">
        <v>122</v>
      </c>
    </row>
    <row r="40" spans="1:8">
      <c r="A40" s="53" t="s">
        <v>120</v>
      </c>
      <c r="B40">
        <v>0.2</v>
      </c>
    </row>
    <row r="41" spans="1:8">
      <c r="A41" s="53" t="s">
        <v>123</v>
      </c>
      <c r="B41">
        <v>0.1</v>
      </c>
      <c r="D41" t="e">
        <f>VLOOKUP(#REF!,'Manure and Nutrient Credits'!A37:B41,2,FALSE)</f>
        <v>#REF!</v>
      </c>
      <c r="E41" t="e">
        <f>$D$41*#REF!</f>
        <v>#REF!</v>
      </c>
      <c r="F41" t="e">
        <f>$D$41*#REF!</f>
        <v>#REF!</v>
      </c>
      <c r="G41" t="e">
        <f>$D$41*#REF!</f>
        <v>#REF!</v>
      </c>
      <c r="H41" t="e">
        <f>$D$41*#REF!</f>
        <v>#REF!</v>
      </c>
    </row>
    <row r="43" spans="1:8">
      <c r="A43" s="53"/>
    </row>
    <row r="44" spans="1:8">
      <c r="A44" s="53"/>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9D5F6-0348-483E-9A78-4C40637DBCAB}">
  <sheetPr codeName="Sheet9"/>
  <dimension ref="A1:O21"/>
  <sheetViews>
    <sheetView zoomScaleNormal="100" workbookViewId="0">
      <selection activeCell="M20" sqref="M20"/>
    </sheetView>
  </sheetViews>
  <sheetFormatPr defaultRowHeight="15"/>
  <cols>
    <col min="1" max="1" width="34.42578125" bestFit="1" customWidth="1"/>
    <col min="2" max="2" width="17.5703125" bestFit="1" customWidth="1"/>
    <col min="3" max="3" width="12.140625" bestFit="1" customWidth="1"/>
    <col min="5" max="5" width="6.140625" bestFit="1" customWidth="1"/>
    <col min="7" max="7" width="6.140625" bestFit="1" customWidth="1"/>
    <col min="9" max="9" width="4" customWidth="1"/>
    <col min="13" max="13" width="55.42578125" bestFit="1" customWidth="1"/>
    <col min="14" max="14" width="32.28515625" bestFit="1" customWidth="1"/>
    <col min="15" max="15" width="18.5703125" customWidth="1"/>
  </cols>
  <sheetData>
    <row r="1" spans="1:15" ht="18.75">
      <c r="A1" s="205" t="s">
        <v>233</v>
      </c>
      <c r="B1" s="206"/>
      <c r="C1" s="10"/>
      <c r="D1" s="235" t="s">
        <v>232</v>
      </c>
      <c r="E1" s="236"/>
      <c r="F1" s="236"/>
      <c r="G1" s="236"/>
      <c r="H1" s="236"/>
      <c r="I1" s="237"/>
      <c r="J1" s="10"/>
      <c r="K1" s="10"/>
      <c r="L1" s="10"/>
      <c r="M1" s="238" t="s">
        <v>258</v>
      </c>
      <c r="N1" s="236"/>
      <c r="O1" s="237"/>
    </row>
    <row r="2" spans="1:15" ht="18.75">
      <c r="A2" s="207" t="s">
        <v>234</v>
      </c>
      <c r="B2" s="10"/>
      <c r="C2" s="10"/>
      <c r="D2" s="10" t="s">
        <v>231</v>
      </c>
      <c r="E2" s="10"/>
      <c r="F2" s="10"/>
      <c r="G2" s="10"/>
      <c r="H2" s="208" t="s">
        <v>230</v>
      </c>
      <c r="I2" s="208"/>
      <c r="J2" s="10"/>
      <c r="K2" s="10"/>
      <c r="L2" s="10"/>
      <c r="M2" s="10" t="s">
        <v>237</v>
      </c>
      <c r="N2" s="224" t="s">
        <v>27</v>
      </c>
    </row>
    <row r="3" spans="1:15" ht="18.75">
      <c r="A3" s="10"/>
      <c r="B3" s="10"/>
      <c r="C3" s="10"/>
      <c r="D3" s="10"/>
      <c r="E3" s="219">
        <v>0.15</v>
      </c>
      <c r="F3" s="10"/>
      <c r="G3" s="219">
        <v>0.25</v>
      </c>
      <c r="H3" s="209"/>
      <c r="I3" s="209"/>
      <c r="J3" s="10"/>
      <c r="K3" s="10"/>
      <c r="L3" s="10"/>
      <c r="M3" s="10" t="s">
        <v>236</v>
      </c>
      <c r="N3" s="210">
        <f>'Income Statement (Production)'!D16</f>
        <v>0</v>
      </c>
    </row>
    <row r="4" spans="1:15" ht="18.75">
      <c r="A4" s="211" t="s">
        <v>235</v>
      </c>
      <c r="B4" s="233" cm="1">
        <f t="array" ref="B4:C4">IFERROR(('Income Statement (Production)'!H31:I31-'Financial Ratios'!O15)/'Financial Ratios'!N7,0)</f>
        <v>0</v>
      </c>
      <c r="C4" s="231">
        <v>0</v>
      </c>
      <c r="D4" s="212"/>
      <c r="E4" s="213"/>
      <c r="F4" s="214"/>
      <c r="G4" s="215"/>
      <c r="H4" s="216"/>
      <c r="I4" s="217"/>
      <c r="J4" s="10"/>
      <c r="K4" s="10"/>
      <c r="L4" s="10"/>
      <c r="M4" s="10" t="s">
        <v>238</v>
      </c>
      <c r="N4" s="56">
        <v>0</v>
      </c>
    </row>
    <row r="5" spans="1:15" ht="18.75">
      <c r="A5" s="10"/>
      <c r="B5" s="10"/>
      <c r="C5" s="10"/>
      <c r="D5" s="10"/>
      <c r="E5" s="10"/>
      <c r="F5" s="10"/>
      <c r="G5" s="10"/>
      <c r="H5" s="10"/>
      <c r="I5" s="10"/>
      <c r="J5" s="10"/>
      <c r="K5" s="10"/>
      <c r="L5" s="10"/>
      <c r="M5" s="10" t="s">
        <v>239</v>
      </c>
      <c r="N5" s="210">
        <f>'Income Statement (Production)'!D25</f>
        <v>0</v>
      </c>
    </row>
    <row r="6" spans="1:15" ht="18.75">
      <c r="A6" s="207" t="s">
        <v>243</v>
      </c>
      <c r="B6" s="218"/>
      <c r="C6" s="10"/>
      <c r="D6" s="10"/>
      <c r="E6" s="219">
        <v>0.8</v>
      </c>
      <c r="F6" s="10"/>
      <c r="G6" s="219">
        <v>0.6</v>
      </c>
      <c r="H6" s="10"/>
      <c r="I6" s="10"/>
      <c r="J6" s="10"/>
      <c r="K6" s="10"/>
      <c r="L6" s="10"/>
      <c r="M6" s="10" t="s">
        <v>240</v>
      </c>
      <c r="N6" s="210" cm="1">
        <f t="array" ref="N6:O6">'Income Statement (Production)'!H14:I14</f>
        <v>0</v>
      </c>
      <c r="O6" s="221">
        <v>0</v>
      </c>
    </row>
    <row r="7" spans="1:15" ht="18.75">
      <c r="A7" s="211" t="s">
        <v>244</v>
      </c>
      <c r="B7" s="233" cm="1">
        <f t="array" ref="B7:C7">IFERROR('Income Statement (Production)'!H25:I25/'Income Statement (Production)'!H16:I16,0)</f>
        <v>0</v>
      </c>
      <c r="C7" s="231">
        <v>0</v>
      </c>
      <c r="D7" s="212"/>
      <c r="E7" s="213"/>
      <c r="F7" s="214"/>
      <c r="G7" s="215"/>
      <c r="H7" s="216"/>
      <c r="I7" s="217"/>
      <c r="J7" s="10"/>
      <c r="K7" s="10"/>
      <c r="L7" s="10"/>
      <c r="M7" s="222" t="s">
        <v>251</v>
      </c>
      <c r="N7" s="151">
        <f>N3-N4-N5+N6</f>
        <v>0</v>
      </c>
    </row>
    <row r="8" spans="1:15" ht="18.75">
      <c r="A8" s="10"/>
      <c r="B8" s="231"/>
      <c r="C8" s="231"/>
      <c r="D8" s="10"/>
      <c r="E8" s="219">
        <v>0.1</v>
      </c>
      <c r="F8" s="10"/>
      <c r="G8" s="219">
        <v>0.05</v>
      </c>
      <c r="H8" s="10"/>
      <c r="I8" s="10"/>
      <c r="J8" s="10"/>
      <c r="K8" s="10"/>
      <c r="L8" s="10"/>
      <c r="M8" s="10"/>
      <c r="N8" s="10"/>
    </row>
    <row r="9" spans="1:15" ht="18.75" customHeight="1">
      <c r="A9" s="211" t="s">
        <v>245</v>
      </c>
      <c r="B9" s="233" cm="1">
        <f t="array" ref="B9:C9">IFERROR('Income Statement (Production)'!H29/'Income Statement (Production)'!H16:I16,0)</f>
        <v>0</v>
      </c>
      <c r="C9" s="231">
        <v>0</v>
      </c>
      <c r="D9" s="212"/>
      <c r="E9" s="213"/>
      <c r="F9" s="214"/>
      <c r="G9" s="215"/>
      <c r="H9" s="216"/>
      <c r="I9" s="217"/>
      <c r="J9" s="10"/>
      <c r="K9" s="10"/>
      <c r="L9" s="10"/>
      <c r="M9" s="10"/>
      <c r="O9" s="226"/>
    </row>
    <row r="10" spans="1:15" ht="18.75">
      <c r="A10" s="10"/>
      <c r="B10" s="10"/>
      <c r="C10" s="10"/>
      <c r="D10" s="10"/>
      <c r="E10" s="219">
        <v>0.1</v>
      </c>
      <c r="F10" s="10"/>
      <c r="G10" s="219">
        <v>0.05</v>
      </c>
      <c r="H10" s="10"/>
      <c r="I10" s="10"/>
      <c r="J10" s="10"/>
      <c r="K10" s="10"/>
      <c r="L10" s="10"/>
      <c r="M10" s="10"/>
      <c r="N10" s="223" t="s">
        <v>242</v>
      </c>
      <c r="O10" s="223"/>
    </row>
    <row r="11" spans="1:15" ht="18.75">
      <c r="A11" s="211" t="s">
        <v>246</v>
      </c>
      <c r="B11" s="233" cm="1">
        <f t="array" ref="B11:C11">IFERROR(('Income Statement (Production)'!D31+'Income Statement (Production)'!D32)/'Income Statement (Production)'!H16:I16,0)</f>
        <v>0</v>
      </c>
      <c r="C11" s="231">
        <v>0</v>
      </c>
      <c r="D11" s="212"/>
      <c r="E11" s="213"/>
      <c r="F11" s="214"/>
      <c r="G11" s="215"/>
      <c r="H11" s="216"/>
      <c r="I11" s="217"/>
      <c r="J11" s="10"/>
      <c r="K11" s="10"/>
      <c r="L11" s="10"/>
      <c r="M11" s="10" t="s">
        <v>241</v>
      </c>
      <c r="N11" s="228" t="s">
        <v>250</v>
      </c>
      <c r="O11" s="227">
        <v>30000</v>
      </c>
    </row>
    <row r="12" spans="1:15" ht="18.75" customHeight="1">
      <c r="A12" s="10"/>
      <c r="B12" s="231"/>
      <c r="C12" s="10"/>
      <c r="D12" s="10"/>
      <c r="E12" s="219">
        <v>0.1</v>
      </c>
      <c r="F12" s="10"/>
      <c r="G12" s="219">
        <v>0.2</v>
      </c>
      <c r="H12" s="10"/>
      <c r="I12" s="10"/>
      <c r="J12" s="10"/>
      <c r="K12" s="10"/>
      <c r="L12" s="10"/>
      <c r="M12" s="225" t="s">
        <v>248</v>
      </c>
      <c r="N12" s="228" t="s">
        <v>253</v>
      </c>
      <c r="O12" s="229">
        <v>1</v>
      </c>
    </row>
    <row r="13" spans="1:15" ht="18.75">
      <c r="A13" s="211" t="s">
        <v>247</v>
      </c>
      <c r="B13" s="233" cm="1">
        <f t="array" ref="B13:C13">IFERROR(('Income Statement (Production)'!H31-('Income Statement (Production)'!D31+'Income Statement (Production)'!D32))/'Income Statement (Production)'!H16:I16,0)</f>
        <v>0</v>
      </c>
      <c r="C13" s="231">
        <v>0</v>
      </c>
      <c r="D13" s="212"/>
      <c r="E13" s="213"/>
      <c r="F13" s="214"/>
      <c r="G13" s="215"/>
      <c r="H13" s="216"/>
      <c r="I13" s="217"/>
      <c r="J13" s="10"/>
      <c r="K13" s="10"/>
      <c r="L13" s="10"/>
      <c r="M13" s="225"/>
      <c r="N13" s="228" t="s">
        <v>252</v>
      </c>
      <c r="O13" s="218">
        <f>IFERROR(N7*0.05,0)</f>
        <v>0</v>
      </c>
    </row>
    <row r="14" spans="1:15" ht="18.75" customHeight="1">
      <c r="A14" s="66"/>
      <c r="B14" s="231"/>
      <c r="C14" s="231"/>
      <c r="D14" s="10"/>
      <c r="E14" s="10"/>
      <c r="F14" s="10"/>
      <c r="G14" s="10"/>
      <c r="H14" s="10"/>
      <c r="I14" s="10"/>
      <c r="J14" s="10"/>
      <c r="K14" s="10"/>
      <c r="L14" s="10"/>
      <c r="M14" s="225"/>
      <c r="N14" s="230" t="s">
        <v>241</v>
      </c>
    </row>
    <row r="15" spans="1:15" ht="18.75">
      <c r="A15" s="66" t="s">
        <v>254</v>
      </c>
      <c r="B15" s="219">
        <f>B7+B9+B11+B13</f>
        <v>0</v>
      </c>
      <c r="C15" s="10"/>
      <c r="D15" s="10"/>
      <c r="E15" s="10"/>
      <c r="F15" s="10"/>
      <c r="G15" s="10"/>
      <c r="H15" s="10"/>
      <c r="I15" s="10"/>
      <c r="J15" s="10"/>
      <c r="K15" s="10"/>
      <c r="L15" s="10"/>
      <c r="M15" s="225"/>
      <c r="N15" s="230"/>
      <c r="O15" s="56">
        <f>(O11*O12)+O13</f>
        <v>30000</v>
      </c>
    </row>
    <row r="16" spans="1:15" ht="18.75" customHeight="1">
      <c r="A16" s="10"/>
      <c r="B16" s="10"/>
      <c r="K16" s="10"/>
      <c r="L16" s="10"/>
      <c r="M16" s="225" t="s">
        <v>249</v>
      </c>
      <c r="N16" s="10"/>
    </row>
    <row r="17" spans="3:13" ht="15" customHeight="1">
      <c r="M17" s="225"/>
    </row>
    <row r="18" spans="3:13" ht="15" customHeight="1">
      <c r="M18" s="225"/>
    </row>
    <row r="21" spans="3:13" ht="18.75">
      <c r="C21" s="10"/>
      <c r="D21" s="220" t="s">
        <v>229</v>
      </c>
      <c r="E21" s="220"/>
      <c r="F21" s="220"/>
      <c r="G21" s="220"/>
      <c r="H21" s="220"/>
      <c r="I21" s="220"/>
      <c r="J21" s="10"/>
    </row>
  </sheetData>
  <sheetProtection algorithmName="SHA-512" hashValue="ujYU3AiJa7c6BgqTgTarqdt02T4dJD9Tm40sTGY5hXMpyxQDitGE7TrB0tS+8gMl77LHPCqT3iGo2SnUsG5Qpg==" saltValue="s/qZtXTgj5HvMbxxMqkx2g==" spinCount="100000" sheet="1" objects="1" scenarios="1"/>
  <mergeCells count="10">
    <mergeCell ref="M1:O1"/>
    <mergeCell ref="M12:M15"/>
    <mergeCell ref="M16:M18"/>
    <mergeCell ref="N10:O10"/>
    <mergeCell ref="N14:N15"/>
    <mergeCell ref="D21:I21"/>
    <mergeCell ref="A1:B1"/>
    <mergeCell ref="D1:I1"/>
    <mergeCell ref="H2:I2"/>
    <mergeCell ref="H3:I3"/>
  </mergeCells>
  <hyperlinks>
    <hyperlink ref="D21" r:id="rId1" display="Farm Financial Scorecard" xr:uid="{9B30A7B5-4215-482B-9D97-043C74D46CBF}"/>
  </hyperlinks>
  <printOptions horizontalCentered="1"/>
  <pageMargins left="0.7" right="0.7" top="0.84375" bottom="0.75" header="0.3" footer="0.3"/>
  <pageSetup scale="72" orientation="portrait" r:id="rId2"/>
  <headerFooter>
    <oddHeader>&amp;C&amp;"-,Bold"&amp;16Financial Ratios</oddHeader>
    <oddFooter>&amp;L&amp;P</oddFooter>
  </headerFooter>
  <colBreaks count="1" manualBreakCount="1">
    <brk id="10" max="1048575" man="1"/>
  </colBreaks>
  <ignoredErrors>
    <ignoredError sqref="O15"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3:M12"/>
  <sheetViews>
    <sheetView zoomScale="80" zoomScaleNormal="80" workbookViewId="0">
      <selection activeCell="J21" sqref="J21"/>
    </sheetView>
  </sheetViews>
  <sheetFormatPr defaultRowHeight="15"/>
  <cols>
    <col min="1" max="1" width="41.85546875" bestFit="1" customWidth="1"/>
    <col min="2" max="2" width="23.28515625" bestFit="1" customWidth="1"/>
    <col min="3" max="3" width="24.85546875" style="3" bestFit="1" customWidth="1"/>
    <col min="4" max="4" width="18.7109375" style="3" customWidth="1"/>
    <col min="5" max="5" width="17.28515625" style="3" customWidth="1"/>
    <col min="6" max="6" width="19.140625" style="3" customWidth="1"/>
    <col min="7" max="7" width="33.5703125" customWidth="1"/>
    <col min="8" max="8" width="19.140625" customWidth="1"/>
    <col min="9" max="10" width="17.28515625" customWidth="1"/>
    <col min="11" max="12" width="17.28515625" hidden="1" customWidth="1"/>
    <col min="13" max="13" width="8.7109375" hidden="1" customWidth="1"/>
  </cols>
  <sheetData>
    <row r="3" spans="1:9" ht="21">
      <c r="A3" s="204" t="s">
        <v>55</v>
      </c>
      <c r="B3" s="204"/>
      <c r="C3" s="204"/>
      <c r="D3" s="204"/>
      <c r="E3" s="204"/>
      <c r="F3" s="204"/>
      <c r="G3" s="204"/>
      <c r="H3" s="204"/>
      <c r="I3" s="4"/>
    </row>
    <row r="4" spans="1:9" ht="18.75">
      <c r="A4" s="144"/>
      <c r="B4" s="48" t="s">
        <v>27</v>
      </c>
      <c r="C4" s="48" t="s">
        <v>27</v>
      </c>
      <c r="D4" s="48" t="s">
        <v>27</v>
      </c>
      <c r="E4" s="48" t="s">
        <v>27</v>
      </c>
      <c r="F4" s="10"/>
      <c r="G4" s="47" t="s">
        <v>66</v>
      </c>
      <c r="H4" s="10"/>
      <c r="I4" s="4"/>
    </row>
    <row r="5" spans="1:9" ht="18.75">
      <c r="A5" s="10"/>
      <c r="B5" s="47" t="s">
        <v>57</v>
      </c>
      <c r="C5" s="47" t="s">
        <v>56</v>
      </c>
      <c r="D5" s="47" t="s">
        <v>49</v>
      </c>
      <c r="E5" s="47" t="s">
        <v>50</v>
      </c>
      <c r="F5" s="47"/>
      <c r="G5" s="145" t="s">
        <v>67</v>
      </c>
      <c r="H5" s="10"/>
    </row>
    <row r="6" spans="1:9" ht="18.75">
      <c r="A6" s="10" t="s">
        <v>46</v>
      </c>
      <c r="B6" s="146">
        <v>0</v>
      </c>
      <c r="C6" s="147">
        <v>0</v>
      </c>
      <c r="D6" s="147">
        <v>0</v>
      </c>
      <c r="E6" s="147">
        <v>0</v>
      </c>
      <c r="F6" s="47"/>
      <c r="G6" s="80">
        <f>(C6-E6+D6)*B6</f>
        <v>0</v>
      </c>
      <c r="H6" s="10"/>
    </row>
    <row r="7" spans="1:9" ht="18.75">
      <c r="A7" s="10" t="s">
        <v>47</v>
      </c>
      <c r="B7" s="146">
        <v>0</v>
      </c>
      <c r="C7" s="147">
        <v>0</v>
      </c>
      <c r="D7" s="147">
        <v>0</v>
      </c>
      <c r="E7" s="147">
        <v>0</v>
      </c>
      <c r="F7" s="47"/>
      <c r="G7" s="80">
        <f>(C7-E7+D7)*B7</f>
        <v>0</v>
      </c>
      <c r="H7" s="10"/>
    </row>
    <row r="8" spans="1:9" ht="18.75">
      <c r="A8" s="148" t="s">
        <v>48</v>
      </c>
      <c r="B8" s="146">
        <v>0</v>
      </c>
      <c r="C8" s="147">
        <v>0</v>
      </c>
      <c r="D8" s="147">
        <v>0</v>
      </c>
      <c r="E8" s="147">
        <v>0</v>
      </c>
      <c r="F8" s="149"/>
      <c r="G8" s="150">
        <f>(C8-E8+D8)*B8</f>
        <v>0</v>
      </c>
      <c r="H8" s="10"/>
    </row>
    <row r="9" spans="1:9" ht="18.75">
      <c r="A9" s="10" t="s">
        <v>45</v>
      </c>
      <c r="B9" s="10"/>
      <c r="C9" s="145"/>
      <c r="D9" s="145"/>
      <c r="E9" s="145"/>
      <c r="F9" s="47"/>
      <c r="G9" s="151">
        <f>SUM(G6:G8)</f>
        <v>0</v>
      </c>
      <c r="H9" s="10"/>
    </row>
    <row r="12" spans="1:9" ht="15.75">
      <c r="D12" s="203" t="s">
        <v>222</v>
      </c>
      <c r="E12" s="203"/>
      <c r="F12" s="203"/>
      <c r="G12" s="203"/>
      <c r="H12" s="203"/>
    </row>
  </sheetData>
  <mergeCells count="2">
    <mergeCell ref="D12:H12"/>
    <mergeCell ref="A3:H3"/>
  </mergeCells>
  <pageMargins left="0.7" right="0.7" top="0.75" bottom="0.75" header="0.3" footer="0.3"/>
  <pageSetup scale="5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68EFC1CEF359648BC0C8AD096DB2D41" ma:contentTypeVersion="12" ma:contentTypeDescription="Create a new document." ma:contentTypeScope="" ma:versionID="4fc0d4c6a28395942ee9929752abb974">
  <xsd:schema xmlns:xsd="http://www.w3.org/2001/XMLSchema" xmlns:xs="http://www.w3.org/2001/XMLSchema" xmlns:p="http://schemas.microsoft.com/office/2006/metadata/properties" xmlns:ns1="http://schemas.microsoft.com/sharepoint/v3" xmlns:ns3="c29a6e96-27cc-4888-9e32-aed5af49d252" targetNamespace="http://schemas.microsoft.com/office/2006/metadata/properties" ma:root="true" ma:fieldsID="f786f1ff3836f4364d3595335fa3a4e9" ns1:_="" ns3:_="">
    <xsd:import namespace="http://schemas.microsoft.com/sharepoint/v3"/>
    <xsd:import namespace="c29a6e96-27cc-4888-9e32-aed5af49d25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1:_ip_UnifiedCompliancePolicyProperties" minOccurs="0"/>
                <xsd:element ref="ns1:_ip_UnifiedCompliancePolicyUIActio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9a6e96-27cc-4888-9e32-aed5af49d2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6383D39B-EAA6-4B10-B800-E5E8AD176C01}">
  <ds:schemaRefs>
    <ds:schemaRef ds:uri="http://schemas.microsoft.com/sharepoint/v3/contenttype/forms"/>
  </ds:schemaRefs>
</ds:datastoreItem>
</file>

<file path=customXml/itemProps2.xml><?xml version="1.0" encoding="utf-8"?>
<ds:datastoreItem xmlns:ds="http://schemas.openxmlformats.org/officeDocument/2006/customXml" ds:itemID="{7A3E8564-6BED-488E-A209-093F6F82C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29a6e96-27cc-4888-9e32-aed5af49d2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522310-FB14-4E86-92B4-0E2BA8DC7145}">
  <ds:schemaRefs>
    <ds:schemaRef ds:uri="http://schemas.openxmlformats.org/package/2006/metadata/core-properties"/>
    <ds:schemaRef ds:uri="http://schemas.microsoft.com/sharepoint/v3"/>
    <ds:schemaRef ds:uri="http://purl.org/dc/elements/1.1/"/>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c29a6e96-27cc-4888-9e32-aed5af49d25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Instructions</vt:lpstr>
      <vt:lpstr>Income Statement (Tax View)</vt:lpstr>
      <vt:lpstr>Income Statement (Production)</vt:lpstr>
      <vt:lpstr>Corn K Calculations</vt:lpstr>
      <vt:lpstr>Soybean K Calculations</vt:lpstr>
      <vt:lpstr>Wheat K Calculations</vt:lpstr>
      <vt:lpstr>Manure and Nutrient Credits</vt:lpstr>
      <vt:lpstr>Financial Ratios</vt:lpstr>
      <vt:lpstr>Depreciation Calculator</vt:lpstr>
      <vt:lpstr>Charts</vt:lpstr>
      <vt:lpstr>'Depreciation Calculator'!Print_Area</vt:lpstr>
      <vt:lpstr>'Income Statement (Production)'!Print_Area</vt:lpstr>
      <vt:lpstr>'Income Statement (Tax View)'!Print_Area</vt:lpstr>
      <vt:lpstr>Instructions!Print_Area</vt:lpstr>
    </vt:vector>
  </TitlesOfParts>
  <Company>Michigan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LaPorte, Jonathan P.</dc:creator>
  <cp:lastModifiedBy>LaPorte, Jonathan</cp:lastModifiedBy>
  <cp:lastPrinted>2023-03-03T21:40:35Z</cp:lastPrinted>
  <dcterms:created xsi:type="dcterms:W3CDTF">2018-03-23T14:51:03Z</dcterms:created>
  <dcterms:modified xsi:type="dcterms:W3CDTF">2023-03-10T21:56:12Z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0x010100068EFC1CEF359648BC0C8AD096DB2D41</vt:lpwstr>
  </property>
</Properties>
</file>